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3059408\Desktop\Rintamaestimointi 2024-2027\Rintamaestimointi 08_2025\19082025\Julkaistavat\"/>
    </mc:Choice>
  </mc:AlternateContent>
  <xr:revisionPtr revIDLastSave="0" documentId="13_ncr:1_{0FDB638B-AB06-4A92-934F-0EFB70487583}" xr6:coauthVersionLast="47" xr6:coauthVersionMax="47" xr10:uidLastSave="{00000000-0000-0000-0000-000000000000}"/>
  <bookViews>
    <workbookView xWindow="28680" yWindow="-150" windowWidth="29040" windowHeight="15720" xr2:uid="{56FA449C-F91E-4196-AEFA-6911EC8B108D}"/>
  </bookViews>
  <sheets>
    <sheet name="Ohje" sheetId="16" r:id="rId1"/>
    <sheet name="Tehokkuusluku ja vertailutaso" sheetId="12" r:id="rId2"/>
    <sheet name="Laskenta" sheetId="10" r:id="rId3"/>
    <sheet name="Tehokkuusluvut 2016-2022" sheetId="13" r:id="rId4"/>
    <sheet name="Inflaatio" sheetId="15" r:id="rId5"/>
    <sheet name="Data 2016-2022" sheetId="3" r:id="rId6"/>
    <sheet name="Kustannukset &amp; inflaatiokorjaus" sheetId="1" r:id="rId7"/>
    <sheet name="Data estimointimuodossa" sheetId="7" r:id="rId8"/>
  </sheets>
  <definedNames>
    <definedName name="_xlnm._FilterDatabase" localSheetId="7" hidden="1">'Data estimointimuodossa'!#REF!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1" i="13" l="1"/>
  <c r="K90" i="13"/>
  <c r="K89" i="13"/>
  <c r="K88" i="13"/>
  <c r="K87" i="13"/>
  <c r="O22" i="15" l="1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BX79" i="3" l="1"/>
  <c r="BY79" i="3"/>
  <c r="BZ79" i="3"/>
  <c r="CA79" i="3"/>
  <c r="CB79" i="3"/>
  <c r="CC79" i="3"/>
  <c r="CD79" i="3"/>
  <c r="CE79" i="3"/>
  <c r="BW79" i="3"/>
  <c r="BL79" i="3"/>
  <c r="BM79" i="3"/>
  <c r="BN79" i="3"/>
  <c r="BO79" i="3"/>
  <c r="BP79" i="3"/>
  <c r="BQ79" i="3"/>
  <c r="BR79" i="3"/>
  <c r="BS79" i="3"/>
  <c r="BK79" i="3"/>
  <c r="AZ79" i="3"/>
  <c r="BA79" i="3"/>
  <c r="BB79" i="3"/>
  <c r="BC79" i="3"/>
  <c r="BD79" i="3"/>
  <c r="BE79" i="3"/>
  <c r="BF79" i="3"/>
  <c r="BG79" i="3"/>
  <c r="AY79" i="3"/>
  <c r="AN79" i="3"/>
  <c r="AO79" i="3"/>
  <c r="AP79" i="3"/>
  <c r="AQ79" i="3"/>
  <c r="AR79" i="3"/>
  <c r="AS79" i="3"/>
  <c r="AT79" i="3"/>
  <c r="AU79" i="3"/>
  <c r="AM79" i="3"/>
  <c r="AB79" i="3"/>
  <c r="AC79" i="3"/>
  <c r="AD79" i="3"/>
  <c r="AE79" i="3"/>
  <c r="AF79" i="3"/>
  <c r="AG79" i="3"/>
  <c r="AH79" i="3"/>
  <c r="AI79" i="3"/>
  <c r="AA79" i="3"/>
  <c r="P79" i="3"/>
  <c r="Q79" i="3"/>
  <c r="R79" i="3"/>
  <c r="S79" i="3"/>
  <c r="T79" i="3"/>
  <c r="U79" i="3"/>
  <c r="V79" i="3"/>
  <c r="W79" i="3"/>
  <c r="O79" i="3"/>
  <c r="D79" i="3"/>
  <c r="E79" i="3"/>
  <c r="F79" i="3"/>
  <c r="G79" i="3"/>
  <c r="H79" i="3"/>
  <c r="I79" i="3"/>
  <c r="J79" i="3"/>
  <c r="K79" i="3"/>
  <c r="L79" i="3"/>
  <c r="C79" i="3"/>
  <c r="C23" i="12"/>
  <c r="C22" i="12"/>
  <c r="C21" i="12"/>
  <c r="C20" i="12"/>
  <c r="C18" i="12"/>
  <c r="C17" i="12"/>
  <c r="C16" i="12"/>
  <c r="AL3" i="1" l="1"/>
  <c r="AM3" i="1"/>
  <c r="AN3" i="1"/>
  <c r="AO3" i="1"/>
  <c r="AP3" i="1"/>
  <c r="AQ3" i="1"/>
  <c r="AR3" i="1"/>
  <c r="AL4" i="1"/>
  <c r="AM4" i="1"/>
  <c r="AN4" i="1"/>
  <c r="AO4" i="1"/>
  <c r="AP4" i="1"/>
  <c r="AQ4" i="1"/>
  <c r="AR4" i="1"/>
  <c r="AL5" i="1"/>
  <c r="AM5" i="1"/>
  <c r="AN5" i="1"/>
  <c r="AO5" i="1"/>
  <c r="AP5" i="1"/>
  <c r="AQ5" i="1"/>
  <c r="AR5" i="1"/>
  <c r="AL6" i="1"/>
  <c r="AM6" i="1"/>
  <c r="AN6" i="1"/>
  <c r="AO6" i="1"/>
  <c r="AP6" i="1"/>
  <c r="AQ6" i="1"/>
  <c r="AR6" i="1"/>
  <c r="AL7" i="1"/>
  <c r="AM7" i="1"/>
  <c r="AN7" i="1"/>
  <c r="AO7" i="1"/>
  <c r="AP7" i="1"/>
  <c r="AQ7" i="1"/>
  <c r="AR7" i="1"/>
  <c r="AL8" i="1"/>
  <c r="AM8" i="1"/>
  <c r="AN8" i="1"/>
  <c r="AO8" i="1"/>
  <c r="AP8" i="1"/>
  <c r="AQ8" i="1"/>
  <c r="AR8" i="1"/>
  <c r="AL9" i="1"/>
  <c r="AM9" i="1"/>
  <c r="AN9" i="1"/>
  <c r="AO9" i="1"/>
  <c r="AP9" i="1"/>
  <c r="AQ9" i="1"/>
  <c r="AR9" i="1"/>
  <c r="AL10" i="1"/>
  <c r="AM10" i="1"/>
  <c r="AN10" i="1"/>
  <c r="AO10" i="1"/>
  <c r="AP10" i="1"/>
  <c r="AQ10" i="1"/>
  <c r="AR10" i="1"/>
  <c r="AL11" i="1"/>
  <c r="AM11" i="1"/>
  <c r="AN11" i="1"/>
  <c r="AO11" i="1"/>
  <c r="AP11" i="1"/>
  <c r="AQ11" i="1"/>
  <c r="AR11" i="1"/>
  <c r="AL12" i="1"/>
  <c r="AM12" i="1"/>
  <c r="AN12" i="1"/>
  <c r="AO12" i="1"/>
  <c r="AP12" i="1"/>
  <c r="AQ12" i="1"/>
  <c r="AR12" i="1"/>
  <c r="AL13" i="1"/>
  <c r="AM13" i="1"/>
  <c r="AN13" i="1"/>
  <c r="AO13" i="1"/>
  <c r="AP13" i="1"/>
  <c r="AQ13" i="1"/>
  <c r="AR13" i="1"/>
  <c r="AL14" i="1"/>
  <c r="AM14" i="1"/>
  <c r="AN14" i="1"/>
  <c r="AO14" i="1"/>
  <c r="AP14" i="1"/>
  <c r="AQ14" i="1"/>
  <c r="AR14" i="1"/>
  <c r="AL15" i="1"/>
  <c r="AM15" i="1"/>
  <c r="AN15" i="1"/>
  <c r="AO15" i="1"/>
  <c r="AP15" i="1"/>
  <c r="AQ15" i="1"/>
  <c r="AR15" i="1"/>
  <c r="AL16" i="1"/>
  <c r="AM16" i="1"/>
  <c r="AN16" i="1"/>
  <c r="AO16" i="1"/>
  <c r="AP16" i="1"/>
  <c r="AQ16" i="1"/>
  <c r="AR16" i="1"/>
  <c r="AL17" i="1"/>
  <c r="AM17" i="1"/>
  <c r="AN17" i="1"/>
  <c r="AO17" i="1"/>
  <c r="AP17" i="1"/>
  <c r="AQ17" i="1"/>
  <c r="AR17" i="1"/>
  <c r="AL18" i="1"/>
  <c r="AM18" i="1"/>
  <c r="AN18" i="1"/>
  <c r="AO18" i="1"/>
  <c r="AP18" i="1"/>
  <c r="AQ18" i="1"/>
  <c r="AR18" i="1"/>
  <c r="AL19" i="1"/>
  <c r="AM19" i="1"/>
  <c r="AN19" i="1"/>
  <c r="AO19" i="1"/>
  <c r="AP19" i="1"/>
  <c r="AQ19" i="1"/>
  <c r="AR19" i="1"/>
  <c r="AL20" i="1"/>
  <c r="AM20" i="1"/>
  <c r="AN20" i="1"/>
  <c r="AO20" i="1"/>
  <c r="AP20" i="1"/>
  <c r="AQ20" i="1"/>
  <c r="AR20" i="1"/>
  <c r="AL21" i="1"/>
  <c r="AM21" i="1"/>
  <c r="AN21" i="1"/>
  <c r="AO21" i="1"/>
  <c r="AP21" i="1"/>
  <c r="AQ21" i="1"/>
  <c r="AR21" i="1"/>
  <c r="AL22" i="1"/>
  <c r="AM22" i="1"/>
  <c r="AN22" i="1"/>
  <c r="AO22" i="1"/>
  <c r="AP22" i="1"/>
  <c r="AQ22" i="1"/>
  <c r="AR22" i="1"/>
  <c r="AL23" i="1"/>
  <c r="AM23" i="1"/>
  <c r="AN23" i="1"/>
  <c r="AO23" i="1"/>
  <c r="AP23" i="1"/>
  <c r="AQ23" i="1"/>
  <c r="AR23" i="1"/>
  <c r="AL24" i="1"/>
  <c r="AM24" i="1"/>
  <c r="AN24" i="1"/>
  <c r="AO24" i="1"/>
  <c r="AP24" i="1"/>
  <c r="AQ24" i="1"/>
  <c r="AR24" i="1"/>
  <c r="AL25" i="1"/>
  <c r="AM25" i="1"/>
  <c r="AN25" i="1"/>
  <c r="AO25" i="1"/>
  <c r="AP25" i="1"/>
  <c r="AQ25" i="1"/>
  <c r="AR25" i="1"/>
  <c r="AL26" i="1"/>
  <c r="AM26" i="1"/>
  <c r="AN26" i="1"/>
  <c r="AO26" i="1"/>
  <c r="AP26" i="1"/>
  <c r="AQ26" i="1"/>
  <c r="AR26" i="1"/>
  <c r="AL27" i="1"/>
  <c r="AM27" i="1"/>
  <c r="AN27" i="1"/>
  <c r="AO27" i="1"/>
  <c r="AP27" i="1"/>
  <c r="AQ27" i="1"/>
  <c r="AR27" i="1"/>
  <c r="AL28" i="1"/>
  <c r="AM28" i="1"/>
  <c r="AN28" i="1"/>
  <c r="AO28" i="1"/>
  <c r="AP28" i="1"/>
  <c r="AQ28" i="1"/>
  <c r="AR28" i="1"/>
  <c r="AL29" i="1"/>
  <c r="AM29" i="1"/>
  <c r="AN29" i="1"/>
  <c r="AO29" i="1"/>
  <c r="AP29" i="1"/>
  <c r="AQ29" i="1"/>
  <c r="AR29" i="1"/>
  <c r="AL30" i="1"/>
  <c r="AM30" i="1"/>
  <c r="AN30" i="1"/>
  <c r="AO30" i="1"/>
  <c r="AP30" i="1"/>
  <c r="AQ30" i="1"/>
  <c r="AR30" i="1"/>
  <c r="AL31" i="1"/>
  <c r="AM31" i="1"/>
  <c r="AN31" i="1"/>
  <c r="AO31" i="1"/>
  <c r="AP31" i="1"/>
  <c r="AQ31" i="1"/>
  <c r="AR31" i="1"/>
  <c r="AL32" i="1"/>
  <c r="AM32" i="1"/>
  <c r="AN32" i="1"/>
  <c r="AO32" i="1"/>
  <c r="AP32" i="1"/>
  <c r="AQ32" i="1"/>
  <c r="AR32" i="1"/>
  <c r="AL33" i="1"/>
  <c r="AM33" i="1"/>
  <c r="AN33" i="1"/>
  <c r="AO33" i="1"/>
  <c r="AP33" i="1"/>
  <c r="AQ33" i="1"/>
  <c r="AR33" i="1"/>
  <c r="AL34" i="1"/>
  <c r="AM34" i="1"/>
  <c r="AN34" i="1"/>
  <c r="AO34" i="1"/>
  <c r="AP34" i="1"/>
  <c r="AQ34" i="1"/>
  <c r="AR34" i="1"/>
  <c r="AL35" i="1"/>
  <c r="AM35" i="1"/>
  <c r="AN35" i="1"/>
  <c r="AO35" i="1"/>
  <c r="AP35" i="1"/>
  <c r="AQ35" i="1"/>
  <c r="AR35" i="1"/>
  <c r="AL36" i="1"/>
  <c r="AM36" i="1"/>
  <c r="AN36" i="1"/>
  <c r="AO36" i="1"/>
  <c r="AP36" i="1"/>
  <c r="AQ36" i="1"/>
  <c r="AR36" i="1"/>
  <c r="AL37" i="1"/>
  <c r="AM37" i="1"/>
  <c r="AN37" i="1"/>
  <c r="AO37" i="1"/>
  <c r="AP37" i="1"/>
  <c r="AQ37" i="1"/>
  <c r="AR37" i="1"/>
  <c r="AL38" i="1"/>
  <c r="AM38" i="1"/>
  <c r="AN38" i="1"/>
  <c r="AO38" i="1"/>
  <c r="AP38" i="1"/>
  <c r="AQ38" i="1"/>
  <c r="AR38" i="1"/>
  <c r="AL39" i="1"/>
  <c r="AM39" i="1"/>
  <c r="AN39" i="1"/>
  <c r="AO39" i="1"/>
  <c r="AP39" i="1"/>
  <c r="AQ39" i="1"/>
  <c r="AR39" i="1"/>
  <c r="AL40" i="1"/>
  <c r="AM40" i="1"/>
  <c r="AN40" i="1"/>
  <c r="AO40" i="1"/>
  <c r="AP40" i="1"/>
  <c r="AQ40" i="1"/>
  <c r="AR40" i="1"/>
  <c r="AL41" i="1"/>
  <c r="AM41" i="1"/>
  <c r="AN41" i="1"/>
  <c r="AO41" i="1"/>
  <c r="AP41" i="1"/>
  <c r="AQ41" i="1"/>
  <c r="AR41" i="1"/>
  <c r="AL42" i="1"/>
  <c r="AM42" i="1"/>
  <c r="AN42" i="1"/>
  <c r="AO42" i="1"/>
  <c r="AP42" i="1"/>
  <c r="AQ42" i="1"/>
  <c r="AR42" i="1"/>
  <c r="AL43" i="1"/>
  <c r="AM43" i="1"/>
  <c r="AN43" i="1"/>
  <c r="AO43" i="1"/>
  <c r="AP43" i="1"/>
  <c r="AQ43" i="1"/>
  <c r="AR43" i="1"/>
  <c r="AL44" i="1"/>
  <c r="AM44" i="1"/>
  <c r="AN44" i="1"/>
  <c r="AO44" i="1"/>
  <c r="AP44" i="1"/>
  <c r="AQ44" i="1"/>
  <c r="AR44" i="1"/>
  <c r="AL45" i="1"/>
  <c r="AM45" i="1"/>
  <c r="AN45" i="1"/>
  <c r="AO45" i="1"/>
  <c r="AP45" i="1"/>
  <c r="AQ45" i="1"/>
  <c r="AR45" i="1"/>
  <c r="AL46" i="1"/>
  <c r="AM46" i="1"/>
  <c r="AN46" i="1"/>
  <c r="AO46" i="1"/>
  <c r="AP46" i="1"/>
  <c r="AQ46" i="1"/>
  <c r="AR46" i="1"/>
  <c r="AL47" i="1"/>
  <c r="AM47" i="1"/>
  <c r="AN47" i="1"/>
  <c r="AO47" i="1"/>
  <c r="AP47" i="1"/>
  <c r="AQ47" i="1"/>
  <c r="AR47" i="1"/>
  <c r="AL48" i="1"/>
  <c r="AM48" i="1"/>
  <c r="AN48" i="1"/>
  <c r="AO48" i="1"/>
  <c r="AP48" i="1"/>
  <c r="AQ48" i="1"/>
  <c r="AR48" i="1"/>
  <c r="AL49" i="1"/>
  <c r="AM49" i="1"/>
  <c r="AN49" i="1"/>
  <c r="AO49" i="1"/>
  <c r="AP49" i="1"/>
  <c r="AQ49" i="1"/>
  <c r="AR49" i="1"/>
  <c r="AL50" i="1"/>
  <c r="AM50" i="1"/>
  <c r="AN50" i="1"/>
  <c r="AO50" i="1"/>
  <c r="AP50" i="1"/>
  <c r="AQ50" i="1"/>
  <c r="AR50" i="1"/>
  <c r="AL51" i="1"/>
  <c r="AM51" i="1"/>
  <c r="AN51" i="1"/>
  <c r="AO51" i="1"/>
  <c r="AP51" i="1"/>
  <c r="AQ51" i="1"/>
  <c r="AR51" i="1"/>
  <c r="AL52" i="1"/>
  <c r="AM52" i="1"/>
  <c r="AN52" i="1"/>
  <c r="AO52" i="1"/>
  <c r="AP52" i="1"/>
  <c r="AQ52" i="1"/>
  <c r="AR52" i="1"/>
  <c r="AL53" i="1"/>
  <c r="AM53" i="1"/>
  <c r="AN53" i="1"/>
  <c r="AO53" i="1"/>
  <c r="AP53" i="1"/>
  <c r="AQ53" i="1"/>
  <c r="AR53" i="1"/>
  <c r="AL54" i="1"/>
  <c r="AM54" i="1"/>
  <c r="AN54" i="1"/>
  <c r="AO54" i="1"/>
  <c r="AP54" i="1"/>
  <c r="AQ54" i="1"/>
  <c r="AR54" i="1"/>
  <c r="AL55" i="1"/>
  <c r="AM55" i="1"/>
  <c r="AN55" i="1"/>
  <c r="AO55" i="1"/>
  <c r="AP55" i="1"/>
  <c r="AQ55" i="1"/>
  <c r="AR55" i="1"/>
  <c r="AL56" i="1"/>
  <c r="AM56" i="1"/>
  <c r="AN56" i="1"/>
  <c r="AO56" i="1"/>
  <c r="AP56" i="1"/>
  <c r="AQ56" i="1"/>
  <c r="AR56" i="1"/>
  <c r="AL57" i="1"/>
  <c r="AM57" i="1"/>
  <c r="AN57" i="1"/>
  <c r="AO57" i="1"/>
  <c r="AP57" i="1"/>
  <c r="AQ57" i="1"/>
  <c r="AR57" i="1"/>
  <c r="AL58" i="1"/>
  <c r="AM58" i="1"/>
  <c r="AN58" i="1"/>
  <c r="AO58" i="1"/>
  <c r="AP58" i="1"/>
  <c r="AQ58" i="1"/>
  <c r="AR58" i="1"/>
  <c r="AL59" i="1"/>
  <c r="AM59" i="1"/>
  <c r="AN59" i="1"/>
  <c r="AO59" i="1"/>
  <c r="AP59" i="1"/>
  <c r="AQ59" i="1"/>
  <c r="AR59" i="1"/>
  <c r="AL60" i="1"/>
  <c r="AM60" i="1"/>
  <c r="AN60" i="1"/>
  <c r="AO60" i="1"/>
  <c r="AP60" i="1"/>
  <c r="AQ60" i="1"/>
  <c r="AR60" i="1"/>
  <c r="AL61" i="1"/>
  <c r="AM61" i="1"/>
  <c r="AN61" i="1"/>
  <c r="AO61" i="1"/>
  <c r="AP61" i="1"/>
  <c r="AQ61" i="1"/>
  <c r="AR61" i="1"/>
  <c r="AL62" i="1"/>
  <c r="AM62" i="1"/>
  <c r="AN62" i="1"/>
  <c r="AO62" i="1"/>
  <c r="AP62" i="1"/>
  <c r="AQ62" i="1"/>
  <c r="AR62" i="1"/>
  <c r="AL63" i="1"/>
  <c r="AM63" i="1"/>
  <c r="AN63" i="1"/>
  <c r="AO63" i="1"/>
  <c r="AP63" i="1"/>
  <c r="AQ63" i="1"/>
  <c r="AR63" i="1"/>
  <c r="AL64" i="1"/>
  <c r="AM64" i="1"/>
  <c r="AN64" i="1"/>
  <c r="AO64" i="1"/>
  <c r="AP64" i="1"/>
  <c r="AQ64" i="1"/>
  <c r="AR64" i="1"/>
  <c r="AL65" i="1"/>
  <c r="AM65" i="1"/>
  <c r="AN65" i="1"/>
  <c r="AO65" i="1"/>
  <c r="AP65" i="1"/>
  <c r="AQ65" i="1"/>
  <c r="AR65" i="1"/>
  <c r="AL66" i="1"/>
  <c r="AM66" i="1"/>
  <c r="AN66" i="1"/>
  <c r="AO66" i="1"/>
  <c r="AP66" i="1"/>
  <c r="AQ66" i="1"/>
  <c r="AR66" i="1"/>
  <c r="AL67" i="1"/>
  <c r="AM67" i="1"/>
  <c r="AN67" i="1"/>
  <c r="AO67" i="1"/>
  <c r="AP67" i="1"/>
  <c r="AQ67" i="1"/>
  <c r="AR67" i="1"/>
  <c r="AL68" i="1"/>
  <c r="AM68" i="1"/>
  <c r="AN68" i="1"/>
  <c r="AO68" i="1"/>
  <c r="AP68" i="1"/>
  <c r="AQ68" i="1"/>
  <c r="AR68" i="1"/>
  <c r="AL69" i="1"/>
  <c r="AM69" i="1"/>
  <c r="AN69" i="1"/>
  <c r="AO69" i="1"/>
  <c r="AP69" i="1"/>
  <c r="AQ69" i="1"/>
  <c r="AR69" i="1"/>
  <c r="AL70" i="1"/>
  <c r="AM70" i="1"/>
  <c r="AN70" i="1"/>
  <c r="AO70" i="1"/>
  <c r="AP70" i="1"/>
  <c r="AQ70" i="1"/>
  <c r="AR70" i="1"/>
  <c r="AL71" i="1"/>
  <c r="AM71" i="1"/>
  <c r="AN71" i="1"/>
  <c r="AO71" i="1"/>
  <c r="AP71" i="1"/>
  <c r="AQ71" i="1"/>
  <c r="AR71" i="1"/>
  <c r="AL72" i="1"/>
  <c r="AM72" i="1"/>
  <c r="AN72" i="1"/>
  <c r="AO72" i="1"/>
  <c r="AP72" i="1"/>
  <c r="AQ72" i="1"/>
  <c r="AR72" i="1"/>
  <c r="AL73" i="1"/>
  <c r="AM73" i="1"/>
  <c r="AN73" i="1"/>
  <c r="AO73" i="1"/>
  <c r="AP73" i="1"/>
  <c r="AQ73" i="1"/>
  <c r="AR73" i="1"/>
  <c r="AL74" i="1"/>
  <c r="AM74" i="1"/>
  <c r="AN74" i="1"/>
  <c r="AO74" i="1"/>
  <c r="AP74" i="1"/>
  <c r="AQ74" i="1"/>
  <c r="AR74" i="1"/>
  <c r="AL75" i="1"/>
  <c r="AM75" i="1"/>
  <c r="AN75" i="1"/>
  <c r="AO75" i="1"/>
  <c r="AP75" i="1"/>
  <c r="AQ75" i="1"/>
  <c r="AR75" i="1"/>
  <c r="AL76" i="1"/>
  <c r="AM76" i="1"/>
  <c r="AN76" i="1"/>
  <c r="AO76" i="1"/>
  <c r="AP76" i="1"/>
  <c r="AQ76" i="1"/>
  <c r="AR76" i="1"/>
  <c r="AL77" i="1"/>
  <c r="AM77" i="1"/>
  <c r="AN77" i="1"/>
  <c r="AO77" i="1"/>
  <c r="AP77" i="1"/>
  <c r="AQ77" i="1"/>
  <c r="AR77" i="1"/>
  <c r="AL78" i="1"/>
  <c r="AM78" i="1"/>
  <c r="AN78" i="1"/>
  <c r="AO78" i="1"/>
  <c r="AP78" i="1"/>
  <c r="AQ78" i="1"/>
  <c r="AR78" i="1"/>
  <c r="AR2" i="1"/>
  <c r="AQ2" i="1"/>
  <c r="AP2" i="1"/>
  <c r="AO2" i="1"/>
  <c r="AN2" i="1"/>
  <c r="AM2" i="1"/>
  <c r="AL2" i="1"/>
  <c r="BR22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R9" i="1"/>
  <c r="BR8" i="1"/>
  <c r="BR7" i="1"/>
  <c r="BR6" i="1"/>
  <c r="BR5" i="1"/>
  <c r="BR4" i="1"/>
  <c r="BR3" i="1"/>
  <c r="L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5" i="12"/>
  <c r="L79" i="13"/>
  <c r="K79" i="13"/>
  <c r="F15" i="12" l="1"/>
  <c r="D15" i="12"/>
  <c r="J6" i="10" s="1"/>
  <c r="E15" i="12"/>
  <c r="L78" i="13"/>
  <c r="K78" i="13"/>
  <c r="L77" i="13"/>
  <c r="K77" i="13"/>
  <c r="L76" i="13"/>
  <c r="K76" i="13"/>
  <c r="L75" i="13"/>
  <c r="K75" i="13"/>
  <c r="L74" i="13"/>
  <c r="K74" i="13"/>
  <c r="L73" i="13"/>
  <c r="K73" i="13"/>
  <c r="L72" i="13"/>
  <c r="K72" i="13"/>
  <c r="L71" i="13"/>
  <c r="K71" i="13"/>
  <c r="L70" i="13"/>
  <c r="K70" i="13"/>
  <c r="L69" i="13"/>
  <c r="K69" i="13"/>
  <c r="L68" i="13"/>
  <c r="K68" i="13"/>
  <c r="L67" i="13"/>
  <c r="K67" i="13"/>
  <c r="L66" i="13"/>
  <c r="K66" i="13"/>
  <c r="L65" i="13"/>
  <c r="K65" i="13"/>
  <c r="L64" i="13"/>
  <c r="K64" i="13"/>
  <c r="L63" i="13"/>
  <c r="K63" i="13"/>
  <c r="L62" i="13"/>
  <c r="K62" i="13"/>
  <c r="L61" i="13"/>
  <c r="K61" i="13"/>
  <c r="L60" i="13"/>
  <c r="K60" i="13"/>
  <c r="L59" i="13"/>
  <c r="K59" i="13"/>
  <c r="L58" i="13"/>
  <c r="K58" i="13"/>
  <c r="L57" i="13"/>
  <c r="K57" i="13"/>
  <c r="L56" i="13"/>
  <c r="K56" i="13"/>
  <c r="L55" i="13"/>
  <c r="K55" i="13"/>
  <c r="L54" i="13"/>
  <c r="K54" i="13"/>
  <c r="L53" i="13"/>
  <c r="K53" i="13"/>
  <c r="L52" i="13"/>
  <c r="K52" i="13"/>
  <c r="L51" i="13"/>
  <c r="K51" i="13"/>
  <c r="L50" i="13"/>
  <c r="K50" i="13"/>
  <c r="L49" i="13"/>
  <c r="K49" i="13"/>
  <c r="L48" i="13"/>
  <c r="K48" i="13"/>
  <c r="L47" i="13"/>
  <c r="K47" i="13"/>
  <c r="L46" i="13"/>
  <c r="K46" i="13"/>
  <c r="L45" i="13"/>
  <c r="K45" i="13"/>
  <c r="L44" i="13"/>
  <c r="K44" i="13"/>
  <c r="L43" i="13"/>
  <c r="K43" i="13"/>
  <c r="L42" i="13"/>
  <c r="K42" i="13"/>
  <c r="L41" i="13"/>
  <c r="K41" i="13"/>
  <c r="L40" i="13"/>
  <c r="K40" i="13"/>
  <c r="L39" i="13"/>
  <c r="K39" i="13"/>
  <c r="L38" i="13"/>
  <c r="K38" i="13"/>
  <c r="L37" i="13"/>
  <c r="K37" i="13"/>
  <c r="L36" i="13"/>
  <c r="K36" i="13"/>
  <c r="L35" i="13"/>
  <c r="K35" i="13"/>
  <c r="L34" i="13"/>
  <c r="K34" i="13"/>
  <c r="L33" i="13"/>
  <c r="K33" i="13"/>
  <c r="L32" i="13"/>
  <c r="K32" i="13"/>
  <c r="L31" i="13"/>
  <c r="K31" i="13"/>
  <c r="L30" i="13"/>
  <c r="K30" i="13"/>
  <c r="L29" i="13"/>
  <c r="K29" i="13"/>
  <c r="L28" i="13"/>
  <c r="K28" i="13"/>
  <c r="L27" i="13"/>
  <c r="K27" i="13"/>
  <c r="L26" i="13"/>
  <c r="K26" i="13"/>
  <c r="L25" i="13"/>
  <c r="K25" i="13"/>
  <c r="L24" i="13"/>
  <c r="K24" i="13"/>
  <c r="L23" i="13"/>
  <c r="K23" i="13"/>
  <c r="L22" i="13"/>
  <c r="K22" i="13"/>
  <c r="L21" i="13"/>
  <c r="K21" i="13"/>
  <c r="L20" i="13"/>
  <c r="K20" i="13"/>
  <c r="L19" i="13"/>
  <c r="K19" i="13"/>
  <c r="L18" i="13"/>
  <c r="K18" i="13"/>
  <c r="L17" i="13"/>
  <c r="K17" i="13"/>
  <c r="L16" i="13"/>
  <c r="K16" i="13"/>
  <c r="L15" i="13"/>
  <c r="K15" i="13"/>
  <c r="L14" i="13"/>
  <c r="K14" i="13"/>
  <c r="L13" i="13"/>
  <c r="K13" i="13"/>
  <c r="L12" i="13"/>
  <c r="K12" i="13"/>
  <c r="L11" i="13"/>
  <c r="K11" i="13"/>
  <c r="L10" i="13"/>
  <c r="K10" i="13"/>
  <c r="L9" i="13"/>
  <c r="K9" i="13"/>
  <c r="L8" i="13"/>
  <c r="K8" i="13"/>
  <c r="L7" i="13"/>
  <c r="K7" i="13"/>
  <c r="L6" i="13"/>
  <c r="K6" i="13"/>
  <c r="L5" i="13"/>
  <c r="K5" i="13"/>
  <c r="L4" i="13"/>
  <c r="K4" i="13"/>
  <c r="L3" i="13"/>
  <c r="K3" i="13"/>
  <c r="L2" i="13"/>
  <c r="K2" i="13"/>
  <c r="K85" i="13" s="1"/>
  <c r="I85" i="13"/>
  <c r="H85" i="13"/>
  <c r="G85" i="13"/>
  <c r="F85" i="13"/>
  <c r="E85" i="13"/>
  <c r="D85" i="13"/>
  <c r="C85" i="13"/>
  <c r="I84" i="13"/>
  <c r="H84" i="13"/>
  <c r="G84" i="13"/>
  <c r="F84" i="13"/>
  <c r="E84" i="13"/>
  <c r="D84" i="13"/>
  <c r="C84" i="13"/>
  <c r="I83" i="13"/>
  <c r="H83" i="13"/>
  <c r="G83" i="13"/>
  <c r="F83" i="13"/>
  <c r="E83" i="13"/>
  <c r="D83" i="13"/>
  <c r="C83" i="13"/>
  <c r="I82" i="13"/>
  <c r="H82" i="13"/>
  <c r="G82" i="13"/>
  <c r="F82" i="13"/>
  <c r="E82" i="13"/>
  <c r="D82" i="13"/>
  <c r="C82" i="13"/>
  <c r="I81" i="13"/>
  <c r="H81" i="13"/>
  <c r="G81" i="13"/>
  <c r="F81" i="13"/>
  <c r="E81" i="13"/>
  <c r="D81" i="13"/>
  <c r="C81" i="13"/>
  <c r="K83" i="13" l="1"/>
  <c r="L83" i="13"/>
  <c r="L85" i="13"/>
  <c r="K82" i="13"/>
  <c r="L82" i="13"/>
  <c r="K84" i="13"/>
  <c r="L84" i="13"/>
  <c r="K81" i="13"/>
  <c r="L81" i="13"/>
  <c r="F3" i="10" l="1"/>
  <c r="E3" i="10"/>
  <c r="C3" i="10"/>
  <c r="B3" i="10"/>
  <c r="D3" i="10" l="1"/>
  <c r="L21" i="12"/>
  <c r="J15" i="12"/>
  <c r="J16" i="12" s="1"/>
  <c r="J17" i="12" s="1"/>
  <c r="J18" i="12" s="1"/>
  <c r="J20" i="12" s="1"/>
  <c r="J21" i="12" s="1"/>
  <c r="J22" i="12" s="1"/>
  <c r="J23" i="12" s="1"/>
  <c r="I15" i="12"/>
  <c r="I16" i="12" s="1"/>
  <c r="I17" i="12" s="1"/>
  <c r="I18" i="12" s="1"/>
  <c r="I20" i="12" s="1"/>
  <c r="I21" i="12" s="1"/>
  <c r="I22" i="12" s="1"/>
  <c r="I23" i="12" s="1"/>
  <c r="H15" i="12"/>
  <c r="L17" i="12"/>
  <c r="G15" i="12"/>
  <c r="H65" i="10"/>
  <c r="H33" i="10"/>
  <c r="H17" i="10"/>
  <c r="H16" i="12" l="1"/>
  <c r="K15" i="12"/>
  <c r="F16" i="12"/>
  <c r="M6" i="10"/>
  <c r="G16" i="12"/>
  <c r="N6" i="10"/>
  <c r="D16" i="12"/>
  <c r="J7" i="10" s="1"/>
  <c r="E16" i="12"/>
  <c r="K6" i="10"/>
  <c r="L6" i="10"/>
  <c r="L18" i="12"/>
  <c r="L22" i="12"/>
  <c r="L16" i="12"/>
  <c r="L15" i="12"/>
  <c r="L20" i="12"/>
  <c r="L23" i="12"/>
  <c r="H537" i="10"/>
  <c r="H529" i="10"/>
  <c r="H521" i="10"/>
  <c r="H513" i="10"/>
  <c r="H505" i="10"/>
  <c r="H497" i="10"/>
  <c r="H489" i="10"/>
  <c r="H481" i="10"/>
  <c r="H473" i="10"/>
  <c r="H465" i="10"/>
  <c r="H457" i="10"/>
  <c r="H449" i="10"/>
  <c r="H441" i="10"/>
  <c r="H433" i="10"/>
  <c r="H425" i="10"/>
  <c r="H417" i="10"/>
  <c r="H409" i="10"/>
  <c r="H544" i="10"/>
  <c r="H543" i="10"/>
  <c r="H542" i="10"/>
  <c r="H541" i="10"/>
  <c r="H540" i="10"/>
  <c r="H539" i="10"/>
  <c r="H538" i="10"/>
  <c r="H536" i="10"/>
  <c r="H528" i="10"/>
  <c r="H520" i="10"/>
  <c r="H512" i="10"/>
  <c r="H504" i="10"/>
  <c r="H496" i="10"/>
  <c r="H488" i="10"/>
  <c r="H480" i="10"/>
  <c r="H472" i="10"/>
  <c r="H464" i="10"/>
  <c r="H456" i="10"/>
  <c r="H448" i="10"/>
  <c r="H440" i="10"/>
  <c r="H535" i="10"/>
  <c r="H527" i="10"/>
  <c r="H519" i="10"/>
  <c r="H511" i="10"/>
  <c r="H503" i="10"/>
  <c r="H495" i="10"/>
  <c r="H487" i="10"/>
  <c r="H534" i="10"/>
  <c r="H526" i="10"/>
  <c r="H518" i="10"/>
  <c r="H510" i="10"/>
  <c r="H502" i="10"/>
  <c r="H494" i="10"/>
  <c r="H486" i="10"/>
  <c r="H478" i="10"/>
  <c r="H470" i="10"/>
  <c r="H462" i="10"/>
  <c r="H454" i="10"/>
  <c r="H446" i="10"/>
  <c r="H438" i="10"/>
  <c r="H533" i="10"/>
  <c r="H525" i="10"/>
  <c r="H517" i="10"/>
  <c r="H509" i="10"/>
  <c r="H501" i="10"/>
  <c r="H493" i="10"/>
  <c r="H485" i="10"/>
  <c r="H477" i="10"/>
  <c r="H469" i="10"/>
  <c r="H461" i="10"/>
  <c r="H453" i="10"/>
  <c r="H445" i="10"/>
  <c r="H437" i="10"/>
  <c r="H531" i="10"/>
  <c r="H523" i="10"/>
  <c r="H515" i="10"/>
  <c r="H507" i="10"/>
  <c r="H499" i="10"/>
  <c r="H491" i="10"/>
  <c r="H483" i="10"/>
  <c r="H475" i="10"/>
  <c r="H467" i="10"/>
  <c r="H459" i="10"/>
  <c r="H451" i="10"/>
  <c r="H443" i="10"/>
  <c r="H435" i="10"/>
  <c r="H530" i="10"/>
  <c r="H498" i="10"/>
  <c r="H484" i="10"/>
  <c r="H508" i="10"/>
  <c r="H479" i="10"/>
  <c r="H460" i="10"/>
  <c r="H424" i="10"/>
  <c r="H423" i="10"/>
  <c r="H422" i="10"/>
  <c r="H421" i="10"/>
  <c r="H420" i="10"/>
  <c r="H419" i="10"/>
  <c r="H418" i="10"/>
  <c r="H402" i="10"/>
  <c r="H394" i="10"/>
  <c r="H386" i="10"/>
  <c r="H378" i="10"/>
  <c r="H370" i="10"/>
  <c r="H362" i="10"/>
  <c r="H354" i="10"/>
  <c r="H346" i="10"/>
  <c r="H338" i="10"/>
  <c r="H330" i="10"/>
  <c r="H522" i="10"/>
  <c r="H490" i="10"/>
  <c r="H474" i="10"/>
  <c r="H455" i="10"/>
  <c r="H431" i="10"/>
  <c r="H430" i="10"/>
  <c r="H429" i="10"/>
  <c r="H428" i="10"/>
  <c r="H427" i="10"/>
  <c r="H426" i="10"/>
  <c r="H401" i="10"/>
  <c r="H393" i="10"/>
  <c r="H385" i="10"/>
  <c r="H377" i="10"/>
  <c r="H369" i="10"/>
  <c r="H361" i="10"/>
  <c r="H353" i="10"/>
  <c r="H345" i="10"/>
  <c r="H337" i="10"/>
  <c r="H329" i="10"/>
  <c r="H321" i="10"/>
  <c r="H532" i="10"/>
  <c r="H500" i="10"/>
  <c r="H476" i="10"/>
  <c r="H450" i="10"/>
  <c r="H432" i="10"/>
  <c r="H400" i="10"/>
  <c r="H392" i="10"/>
  <c r="H384" i="10"/>
  <c r="H376" i="10"/>
  <c r="H368" i="10"/>
  <c r="H360" i="10"/>
  <c r="H352" i="10"/>
  <c r="H344" i="10"/>
  <c r="H336" i="10"/>
  <c r="H328" i="10"/>
  <c r="H320" i="10"/>
  <c r="H514" i="10"/>
  <c r="H471" i="10"/>
  <c r="H452" i="10"/>
  <c r="H436" i="10"/>
  <c r="H399" i="10"/>
  <c r="H391" i="10"/>
  <c r="H383" i="10"/>
  <c r="H375" i="10"/>
  <c r="H367" i="10"/>
  <c r="H359" i="10"/>
  <c r="H351" i="10"/>
  <c r="H343" i="10"/>
  <c r="H335" i="10"/>
  <c r="H524" i="10"/>
  <c r="H492" i="10"/>
  <c r="H466" i="10"/>
  <c r="H447" i="10"/>
  <c r="H398" i="10"/>
  <c r="H390" i="10"/>
  <c r="H382" i="10"/>
  <c r="H374" i="10"/>
  <c r="H366" i="10"/>
  <c r="H358" i="10"/>
  <c r="H350" i="10"/>
  <c r="H342" i="10"/>
  <c r="H334" i="10"/>
  <c r="H458" i="10"/>
  <c r="H439" i="10"/>
  <c r="H434" i="10"/>
  <c r="H412" i="10"/>
  <c r="H380" i="10"/>
  <c r="H349" i="10"/>
  <c r="H347" i="10"/>
  <c r="H333" i="10"/>
  <c r="H322" i="10"/>
  <c r="H316" i="10"/>
  <c r="H308" i="10"/>
  <c r="H300" i="10"/>
  <c r="H292" i="10"/>
  <c r="H284" i="10"/>
  <c r="H276" i="10"/>
  <c r="H268" i="10"/>
  <c r="H260" i="10"/>
  <c r="H252" i="10"/>
  <c r="H244" i="10"/>
  <c r="H236" i="10"/>
  <c r="H228" i="10"/>
  <c r="H482" i="10"/>
  <c r="H463" i="10"/>
  <c r="H444" i="10"/>
  <c r="H406" i="10"/>
  <c r="H389" i="10"/>
  <c r="H387" i="10"/>
  <c r="H356" i="10"/>
  <c r="H327" i="10"/>
  <c r="H323" i="10"/>
  <c r="H315" i="10"/>
  <c r="H307" i="10"/>
  <c r="H299" i="10"/>
  <c r="H291" i="10"/>
  <c r="H283" i="10"/>
  <c r="H275" i="10"/>
  <c r="H267" i="10"/>
  <c r="H259" i="10"/>
  <c r="H251" i="10"/>
  <c r="H243" i="10"/>
  <c r="H235" i="10"/>
  <c r="H227" i="10"/>
  <c r="H506" i="10"/>
  <c r="H468" i="10"/>
  <c r="H414" i="10"/>
  <c r="H396" i="10"/>
  <c r="H365" i="10"/>
  <c r="H363" i="10"/>
  <c r="H314" i="10"/>
  <c r="H306" i="10"/>
  <c r="H298" i="10"/>
  <c r="H290" i="10"/>
  <c r="H282" i="10"/>
  <c r="H274" i="10"/>
  <c r="H266" i="10"/>
  <c r="H258" i="10"/>
  <c r="H250" i="10"/>
  <c r="H242" i="10"/>
  <c r="H234" i="10"/>
  <c r="H442" i="10"/>
  <c r="H411" i="10"/>
  <c r="H408" i="10"/>
  <c r="H403" i="10"/>
  <c r="H372" i="10"/>
  <c r="H341" i="10"/>
  <c r="H339" i="10"/>
  <c r="H324" i="10"/>
  <c r="H313" i="10"/>
  <c r="H305" i="10"/>
  <c r="H297" i="10"/>
  <c r="H289" i="10"/>
  <c r="H281" i="10"/>
  <c r="H273" i="10"/>
  <c r="H265" i="10"/>
  <c r="H257" i="10"/>
  <c r="H249" i="10"/>
  <c r="H241" i="10"/>
  <c r="H233" i="10"/>
  <c r="H225" i="10"/>
  <c r="H416" i="10"/>
  <c r="H405" i="10"/>
  <c r="H381" i="10"/>
  <c r="H379" i="10"/>
  <c r="H348" i="10"/>
  <c r="H331" i="10"/>
  <c r="H312" i="10"/>
  <c r="H304" i="10"/>
  <c r="H296" i="10"/>
  <c r="H288" i="10"/>
  <c r="H280" i="10"/>
  <c r="H272" i="10"/>
  <c r="H264" i="10"/>
  <c r="H256" i="10"/>
  <c r="H248" i="10"/>
  <c r="H240" i="10"/>
  <c r="H232" i="10"/>
  <c r="H516" i="10"/>
  <c r="H413" i="10"/>
  <c r="H388" i="10"/>
  <c r="H357" i="10"/>
  <c r="H355" i="10"/>
  <c r="H325" i="10"/>
  <c r="H319" i="10"/>
  <c r="H311" i="10"/>
  <c r="H303" i="10"/>
  <c r="H295" i="10"/>
  <c r="H287" i="10"/>
  <c r="H279" i="10"/>
  <c r="H271" i="10"/>
  <c r="H263" i="10"/>
  <c r="H255" i="10"/>
  <c r="H247" i="10"/>
  <c r="H239" i="10"/>
  <c r="H410" i="10"/>
  <c r="H407" i="10"/>
  <c r="H397" i="10"/>
  <c r="H395" i="10"/>
  <c r="H364" i="10"/>
  <c r="H332" i="10"/>
  <c r="H318" i="10"/>
  <c r="H310" i="10"/>
  <c r="H302" i="10"/>
  <c r="H294" i="10"/>
  <c r="H286" i="10"/>
  <c r="H278" i="10"/>
  <c r="H270" i="10"/>
  <c r="H262" i="10"/>
  <c r="H254" i="10"/>
  <c r="H246" i="10"/>
  <c r="H238" i="10"/>
  <c r="H404" i="10"/>
  <c r="H277" i="10"/>
  <c r="H216" i="10"/>
  <c r="H208" i="10"/>
  <c r="H200" i="10"/>
  <c r="H192" i="10"/>
  <c r="H184" i="10"/>
  <c r="H176" i="10"/>
  <c r="H168" i="10"/>
  <c r="H160" i="10"/>
  <c r="H152" i="10"/>
  <c r="H144" i="10"/>
  <c r="H136" i="10"/>
  <c r="H128" i="10"/>
  <c r="H120" i="10"/>
  <c r="H112" i="10"/>
  <c r="H104" i="10"/>
  <c r="H96" i="10"/>
  <c r="H88" i="10"/>
  <c r="H80" i="10"/>
  <c r="H72" i="10"/>
  <c r="H64" i="10"/>
  <c r="H56" i="10"/>
  <c r="H48" i="10"/>
  <c r="H40" i="10"/>
  <c r="H32" i="10"/>
  <c r="H24" i="10"/>
  <c r="H16" i="10"/>
  <c r="H12" i="10"/>
  <c r="H169" i="10"/>
  <c r="H89" i="10"/>
  <c r="H269" i="10"/>
  <c r="H224" i="10"/>
  <c r="H223" i="10"/>
  <c r="H215" i="10"/>
  <c r="H207" i="10"/>
  <c r="H199" i="10"/>
  <c r="H191" i="10"/>
  <c r="H183" i="10"/>
  <c r="H175" i="10"/>
  <c r="H167" i="10"/>
  <c r="H159" i="10"/>
  <c r="H151" i="10"/>
  <c r="H143" i="10"/>
  <c r="H135" i="10"/>
  <c r="H127" i="10"/>
  <c r="H119" i="10"/>
  <c r="H111" i="10"/>
  <c r="H103" i="10"/>
  <c r="H95" i="10"/>
  <c r="H87" i="10"/>
  <c r="H79" i="10"/>
  <c r="H71" i="10"/>
  <c r="H63" i="10"/>
  <c r="H55" i="10"/>
  <c r="H47" i="10"/>
  <c r="H39" i="10"/>
  <c r="H31" i="10"/>
  <c r="H23" i="10"/>
  <c r="H15" i="10"/>
  <c r="H13" i="10"/>
  <c r="H261" i="10"/>
  <c r="H230" i="10"/>
  <c r="H222" i="10"/>
  <c r="H214" i="10"/>
  <c r="H206" i="10"/>
  <c r="H198" i="10"/>
  <c r="H190" i="10"/>
  <c r="H182" i="10"/>
  <c r="H174" i="10"/>
  <c r="H166" i="10"/>
  <c r="H158" i="10"/>
  <c r="H150" i="10"/>
  <c r="H142" i="10"/>
  <c r="H134" i="10"/>
  <c r="H126" i="10"/>
  <c r="H118" i="10"/>
  <c r="H110" i="10"/>
  <c r="H102" i="10"/>
  <c r="H94" i="10"/>
  <c r="H86" i="10"/>
  <c r="H78" i="10"/>
  <c r="H70" i="10"/>
  <c r="H62" i="10"/>
  <c r="H54" i="10"/>
  <c r="H46" i="10"/>
  <c r="H38" i="10"/>
  <c r="H30" i="10"/>
  <c r="H22" i="10"/>
  <c r="H14" i="10"/>
  <c r="H6" i="10"/>
  <c r="H7" i="10"/>
  <c r="H161" i="10"/>
  <c r="H153" i="10"/>
  <c r="H145" i="10"/>
  <c r="H121" i="10"/>
  <c r="H113" i="10"/>
  <c r="H73" i="10"/>
  <c r="H340" i="10"/>
  <c r="H326" i="10"/>
  <c r="H317" i="10"/>
  <c r="H253" i="10"/>
  <c r="H226" i="10"/>
  <c r="H221" i="10"/>
  <c r="H213" i="10"/>
  <c r="H205" i="10"/>
  <c r="H197" i="10"/>
  <c r="H189" i="10"/>
  <c r="H181" i="10"/>
  <c r="H173" i="10"/>
  <c r="H165" i="10"/>
  <c r="H157" i="10"/>
  <c r="H149" i="10"/>
  <c r="H141" i="10"/>
  <c r="H133" i="10"/>
  <c r="H125" i="10"/>
  <c r="H117" i="10"/>
  <c r="H109" i="10"/>
  <c r="H101" i="10"/>
  <c r="H93" i="10"/>
  <c r="H85" i="10"/>
  <c r="H77" i="10"/>
  <c r="H69" i="10"/>
  <c r="H61" i="10"/>
  <c r="H53" i="10"/>
  <c r="H45" i="10"/>
  <c r="H37" i="10"/>
  <c r="H29" i="10"/>
  <c r="H21" i="10"/>
  <c r="H415" i="10"/>
  <c r="H309" i="10"/>
  <c r="H245" i="10"/>
  <c r="H220" i="10"/>
  <c r="H212" i="10"/>
  <c r="H204" i="10"/>
  <c r="H196" i="10"/>
  <c r="H188" i="10"/>
  <c r="H180" i="10"/>
  <c r="H172" i="10"/>
  <c r="H164" i="10"/>
  <c r="H156" i="10"/>
  <c r="H148" i="10"/>
  <c r="H140" i="10"/>
  <c r="H132" i="10"/>
  <c r="H124" i="10"/>
  <c r="H116" i="10"/>
  <c r="H108" i="10"/>
  <c r="H100" i="10"/>
  <c r="H92" i="10"/>
  <c r="H84" i="10"/>
  <c r="H76" i="10"/>
  <c r="H68" i="10"/>
  <c r="H60" i="10"/>
  <c r="H52" i="10"/>
  <c r="H44" i="10"/>
  <c r="H36" i="10"/>
  <c r="H28" i="10"/>
  <c r="H20" i="10"/>
  <c r="H8" i="10"/>
  <c r="H27" i="10"/>
  <c r="H19" i="10"/>
  <c r="H9" i="10"/>
  <c r="H81" i="10"/>
  <c r="H373" i="10"/>
  <c r="H301" i="10"/>
  <c r="H237" i="10"/>
  <c r="H219" i="10"/>
  <c r="H211" i="10"/>
  <c r="H203" i="10"/>
  <c r="H195" i="10"/>
  <c r="H187" i="10"/>
  <c r="H179" i="10"/>
  <c r="H171" i="10"/>
  <c r="H163" i="10"/>
  <c r="H155" i="10"/>
  <c r="H147" i="10"/>
  <c r="H139" i="10"/>
  <c r="H131" i="10"/>
  <c r="H123" i="10"/>
  <c r="H115" i="10"/>
  <c r="H107" i="10"/>
  <c r="H99" i="10"/>
  <c r="H91" i="10"/>
  <c r="H83" i="10"/>
  <c r="H75" i="10"/>
  <c r="H67" i="10"/>
  <c r="H59" i="10"/>
  <c r="H51" i="10"/>
  <c r="H43" i="10"/>
  <c r="H35" i="10"/>
  <c r="H137" i="10"/>
  <c r="H105" i="10"/>
  <c r="H97" i="10"/>
  <c r="H371" i="10"/>
  <c r="H293" i="10"/>
  <c r="H231" i="10"/>
  <c r="H229" i="10"/>
  <c r="H218" i="10"/>
  <c r="H210" i="10"/>
  <c r="H202" i="10"/>
  <c r="H194" i="10"/>
  <c r="H186" i="10"/>
  <c r="H178" i="10"/>
  <c r="H170" i="10"/>
  <c r="H162" i="10"/>
  <c r="H154" i="10"/>
  <c r="H146" i="10"/>
  <c r="H138" i="10"/>
  <c r="H130" i="10"/>
  <c r="H122" i="10"/>
  <c r="H114" i="10"/>
  <c r="H106" i="10"/>
  <c r="H98" i="10"/>
  <c r="H90" i="10"/>
  <c r="H82" i="10"/>
  <c r="H74" i="10"/>
  <c r="H66" i="10"/>
  <c r="H58" i="10"/>
  <c r="H50" i="10"/>
  <c r="H42" i="10"/>
  <c r="H34" i="10"/>
  <c r="H26" i="10"/>
  <c r="H18" i="10"/>
  <c r="H10" i="10"/>
  <c r="H285" i="10"/>
  <c r="H217" i="10"/>
  <c r="H209" i="10"/>
  <c r="H201" i="10"/>
  <c r="H193" i="10"/>
  <c r="H185" i="10"/>
  <c r="H177" i="10"/>
  <c r="H129" i="10"/>
  <c r="H11" i="10"/>
  <c r="H25" i="10"/>
  <c r="H41" i="10"/>
  <c r="H49" i="10"/>
  <c r="H57" i="10"/>
  <c r="H17" i="12" l="1"/>
  <c r="K16" i="12"/>
  <c r="Q298" i="10"/>
  <c r="Q13" i="10"/>
  <c r="Q199" i="10"/>
  <c r="Q77" i="10"/>
  <c r="Q39" i="10"/>
  <c r="Q393" i="10"/>
  <c r="Q46" i="10"/>
  <c r="Q476" i="10"/>
  <c r="Q285" i="10"/>
  <c r="Q471" i="10"/>
  <c r="Q135" i="10"/>
  <c r="Q375" i="10"/>
  <c r="Q421" i="10"/>
  <c r="Q543" i="10"/>
  <c r="Q341" i="10"/>
  <c r="Q71" i="10"/>
  <c r="Q348" i="10"/>
  <c r="Q284" i="10"/>
  <c r="Q207" i="10"/>
  <c r="Q143" i="10"/>
  <c r="Q79" i="10"/>
  <c r="Q190" i="10"/>
  <c r="Q142" i="10"/>
  <c r="Q301" i="10"/>
  <c r="Q239" i="10"/>
  <c r="Q405" i="10"/>
  <c r="Q314" i="10"/>
  <c r="Q357" i="10"/>
  <c r="Q391" i="10"/>
  <c r="Q425" i="10"/>
  <c r="Q492" i="10"/>
  <c r="Q487" i="10"/>
  <c r="Q221" i="10"/>
  <c r="Q84" i="10"/>
  <c r="Q87" i="10"/>
  <c r="Q257" i="10"/>
  <c r="Q431" i="10"/>
  <c r="Q223" i="10"/>
  <c r="Q159" i="10"/>
  <c r="Q95" i="10"/>
  <c r="Q15" i="10"/>
  <c r="Q276" i="10"/>
  <c r="Q110" i="10"/>
  <c r="Q62" i="10"/>
  <c r="Q14" i="10"/>
  <c r="Q402" i="10"/>
  <c r="Q303" i="10"/>
  <c r="Q273" i="10"/>
  <c r="Q523" i="10"/>
  <c r="Q499" i="10"/>
  <c r="Q336" i="10"/>
  <c r="Q441" i="10"/>
  <c r="Q453" i="10"/>
  <c r="Q416" i="10"/>
  <c r="Q29" i="10"/>
  <c r="Q454" i="10"/>
  <c r="Q167" i="10"/>
  <c r="Q103" i="10"/>
  <c r="Q206" i="10"/>
  <c r="Q246" i="10"/>
  <c r="Q388" i="10"/>
  <c r="Q324" i="10"/>
  <c r="Q267" i="10"/>
  <c r="Q366" i="10"/>
  <c r="Q384" i="10"/>
  <c r="Q450" i="10"/>
  <c r="Q501" i="10"/>
  <c r="Q464" i="10"/>
  <c r="Q205" i="10"/>
  <c r="Q151" i="10"/>
  <c r="Q340" i="10"/>
  <c r="Q437" i="10"/>
  <c r="Q175" i="10"/>
  <c r="Q111" i="10"/>
  <c r="Q55" i="10"/>
  <c r="Q230" i="10"/>
  <c r="Q262" i="10"/>
  <c r="Q224" i="10"/>
  <c r="Q370" i="10"/>
  <c r="Q283" i="10"/>
  <c r="Q382" i="10"/>
  <c r="Q400" i="10"/>
  <c r="Q466" i="10"/>
  <c r="Q517" i="10"/>
  <c r="Q480" i="10"/>
  <c r="Q93" i="10"/>
  <c r="Q215" i="10"/>
  <c r="Q417" i="10"/>
  <c r="Q535" i="10"/>
  <c r="Q465" i="10"/>
  <c r="Q183" i="10"/>
  <c r="Q119" i="10"/>
  <c r="Q23" i="10"/>
  <c r="Q11" i="10"/>
  <c r="Q174" i="10"/>
  <c r="Q126" i="10"/>
  <c r="Q78" i="10"/>
  <c r="Q237" i="10"/>
  <c r="Q310" i="10"/>
  <c r="Q272" i="10"/>
  <c r="Q234" i="10"/>
  <c r="Q354" i="10"/>
  <c r="Q489" i="10"/>
  <c r="Q329" i="10"/>
  <c r="Q514" i="10"/>
  <c r="Q510" i="10"/>
  <c r="Q528" i="10"/>
  <c r="Q176" i="10"/>
  <c r="Q208" i="10"/>
  <c r="Q24" i="10"/>
  <c r="Q48" i="10"/>
  <c r="Q56" i="10"/>
  <c r="Q64" i="10"/>
  <c r="Q32" i="10"/>
  <c r="Q292" i="10"/>
  <c r="Q112" i="10"/>
  <c r="Q160" i="10"/>
  <c r="Q72" i="10"/>
  <c r="Q128" i="10"/>
  <c r="Q168" i="10"/>
  <c r="Q10" i="10"/>
  <c r="Q136" i="10"/>
  <c r="Q73" i="10"/>
  <c r="Q137" i="10"/>
  <c r="Q201" i="10"/>
  <c r="Q236" i="10"/>
  <c r="Q216" i="10"/>
  <c r="Q65" i="10"/>
  <c r="Q129" i="10"/>
  <c r="Q193" i="10"/>
  <c r="Q57" i="10"/>
  <c r="Q121" i="10"/>
  <c r="Q185" i="10"/>
  <c r="Q49" i="10"/>
  <c r="Q113" i="10"/>
  <c r="Q80" i="10"/>
  <c r="Q200" i="10"/>
  <c r="Q41" i="10"/>
  <c r="Q105" i="10"/>
  <c r="Q104" i="10"/>
  <c r="Q9" i="10"/>
  <c r="Q33" i="10"/>
  <c r="Q97" i="10"/>
  <c r="Q161" i="10"/>
  <c r="Q88" i="10"/>
  <c r="Q169" i="10"/>
  <c r="Q66" i="10"/>
  <c r="Q130" i="10"/>
  <c r="Q192" i="10"/>
  <c r="Q322" i="10"/>
  <c r="Q58" i="10"/>
  <c r="Q122" i="10"/>
  <c r="Q186" i="10"/>
  <c r="Q145" i="10"/>
  <c r="Q209" i="10"/>
  <c r="Q333" i="10"/>
  <c r="Q50" i="10"/>
  <c r="Q114" i="10"/>
  <c r="Q153" i="10"/>
  <c r="Q177" i="10"/>
  <c r="Q26" i="10"/>
  <c r="Q106" i="10"/>
  <c r="Q170" i="10"/>
  <c r="Q81" i="10"/>
  <c r="Q42" i="10"/>
  <c r="Q98" i="10"/>
  <c r="Q162" i="10"/>
  <c r="Q89" i="10"/>
  <c r="Q217" i="10"/>
  <c r="Q90" i="10"/>
  <c r="Q154" i="10"/>
  <c r="Q8" i="10"/>
  <c r="Q67" i="10"/>
  <c r="Q131" i="10"/>
  <c r="Q195" i="10"/>
  <c r="Q28" i="10"/>
  <c r="Q92" i="10"/>
  <c r="Q178" i="10"/>
  <c r="Q202" i="10"/>
  <c r="Q229" i="10"/>
  <c r="Q308" i="10"/>
  <c r="Q51" i="10"/>
  <c r="Q115" i="10"/>
  <c r="Q179" i="10"/>
  <c r="Q76" i="10"/>
  <c r="Q218" i="10"/>
  <c r="Q43" i="10"/>
  <c r="Q107" i="10"/>
  <c r="Q171" i="10"/>
  <c r="Q18" i="10"/>
  <c r="Q138" i="10"/>
  <c r="Q194" i="10"/>
  <c r="Q244" i="10"/>
  <c r="Q412" i="10"/>
  <c r="Q7" i="10"/>
  <c r="Q35" i="10"/>
  <c r="Q99" i="10"/>
  <c r="Q163" i="10"/>
  <c r="Q17" i="10"/>
  <c r="Q300" i="10"/>
  <c r="Q146" i="10"/>
  <c r="Q27" i="10"/>
  <c r="Q91" i="10"/>
  <c r="Q155" i="10"/>
  <c r="Q219" i="10"/>
  <c r="Q316" i="10"/>
  <c r="Q52" i="10"/>
  <c r="Q74" i="10"/>
  <c r="Q83" i="10"/>
  <c r="Q44" i="10"/>
  <c r="Q140" i="10"/>
  <c r="Q204" i="10"/>
  <c r="Q82" i="10"/>
  <c r="Q59" i="10"/>
  <c r="Q203" i="10"/>
  <c r="Q132" i="10"/>
  <c r="Q196" i="10"/>
  <c r="Q100" i="10"/>
  <c r="Q124" i="10"/>
  <c r="Q188" i="10"/>
  <c r="Q19" i="10"/>
  <c r="Q139" i="10"/>
  <c r="Q187" i="10"/>
  <c r="Q180" i="10"/>
  <c r="Q378" i="10"/>
  <c r="Q210" i="10"/>
  <c r="Q211" i="10"/>
  <c r="Q252" i="10"/>
  <c r="Q68" i="10"/>
  <c r="Q116" i="10"/>
  <c r="Q172" i="10"/>
  <c r="Q25" i="10"/>
  <c r="Q75" i="10"/>
  <c r="Q123" i="10"/>
  <c r="Q20" i="10"/>
  <c r="Q156" i="10"/>
  <c r="Q220" i="10"/>
  <c r="Q446" i="10"/>
  <c r="Q36" i="10"/>
  <c r="Q69" i="10"/>
  <c r="Q133" i="10"/>
  <c r="Q197" i="10"/>
  <c r="Q542" i="10"/>
  <c r="Q520" i="10"/>
  <c r="Q456" i="10"/>
  <c r="Q527" i="10"/>
  <c r="Q463" i="10"/>
  <c r="Q502" i="10"/>
  <c r="Q493" i="10"/>
  <c r="Q532" i="10"/>
  <c r="Q468" i="10"/>
  <c r="Q506" i="10"/>
  <c r="Q442" i="10"/>
  <c r="Q430" i="10"/>
  <c r="Q385" i="10"/>
  <c r="Q529" i="10"/>
  <c r="Q376" i="10"/>
  <c r="Q507" i="10"/>
  <c r="Q367" i="10"/>
  <c r="Q478" i="10"/>
  <c r="Q358" i="10"/>
  <c r="Q397" i="10"/>
  <c r="Q470" i="10"/>
  <c r="Q323" i="10"/>
  <c r="Q259" i="10"/>
  <c r="Q414" i="10"/>
  <c r="Q290" i="10"/>
  <c r="Q449" i="10"/>
  <c r="Q313" i="10"/>
  <c r="Q249" i="10"/>
  <c r="Q346" i="10"/>
  <c r="Q264" i="10"/>
  <c r="Q386" i="10"/>
  <c r="Q279" i="10"/>
  <c r="Q410" i="10"/>
  <c r="Q302" i="10"/>
  <c r="Q238" i="10"/>
  <c r="Q338" i="10"/>
  <c r="Q277" i="10"/>
  <c r="Q54" i="10"/>
  <c r="Q118" i="10"/>
  <c r="Q182" i="10"/>
  <c r="Q212" i="10"/>
  <c r="Q61" i="10"/>
  <c r="Q125" i="10"/>
  <c r="Q189" i="10"/>
  <c r="Q226" i="10"/>
  <c r="Q541" i="10"/>
  <c r="Q512" i="10"/>
  <c r="Q448" i="10"/>
  <c r="Q519" i="10"/>
  <c r="Q455" i="10"/>
  <c r="Q494" i="10"/>
  <c r="Q485" i="10"/>
  <c r="Q524" i="10"/>
  <c r="Q460" i="10"/>
  <c r="Q498" i="10"/>
  <c r="Q434" i="10"/>
  <c r="Q429" i="10"/>
  <c r="Q377" i="10"/>
  <c r="Q497" i="10"/>
  <c r="Q368" i="10"/>
  <c r="Q483" i="10"/>
  <c r="Q359" i="10"/>
  <c r="Q459" i="10"/>
  <c r="Q350" i="10"/>
  <c r="Q389" i="10"/>
  <c r="Q451" i="10"/>
  <c r="Q315" i="10"/>
  <c r="Q251" i="10"/>
  <c r="Q396" i="10"/>
  <c r="Q282" i="10"/>
  <c r="Q422" i="10"/>
  <c r="Q305" i="10"/>
  <c r="Q241" i="10"/>
  <c r="Q331" i="10"/>
  <c r="Q256" i="10"/>
  <c r="Q355" i="10"/>
  <c r="Q271" i="10"/>
  <c r="Q407" i="10"/>
  <c r="Q294" i="10"/>
  <c r="Q513" i="10"/>
  <c r="Q326" i="10"/>
  <c r="Q53" i="10"/>
  <c r="Q117" i="10"/>
  <c r="Q181" i="10"/>
  <c r="Q540" i="10"/>
  <c r="Q504" i="10"/>
  <c r="Q440" i="10"/>
  <c r="Q511" i="10"/>
  <c r="Q447" i="10"/>
  <c r="Q486" i="10"/>
  <c r="Q477" i="10"/>
  <c r="Q516" i="10"/>
  <c r="Q452" i="10"/>
  <c r="Q490" i="10"/>
  <c r="Q505" i="10"/>
  <c r="Q428" i="10"/>
  <c r="Q369" i="10"/>
  <c r="Q481" i="10"/>
  <c r="Q360" i="10"/>
  <c r="Q457" i="10"/>
  <c r="Q351" i="10"/>
  <c r="Q433" i="10"/>
  <c r="Q342" i="10"/>
  <c r="Q381" i="10"/>
  <c r="Q420" i="10"/>
  <c r="Q307" i="10"/>
  <c r="Q243" i="10"/>
  <c r="Q394" i="10"/>
  <c r="Q274" i="10"/>
  <c r="Q411" i="10"/>
  <c r="Q297" i="10"/>
  <c r="Q233" i="10"/>
  <c r="Q312" i="10"/>
  <c r="Q248" i="10"/>
  <c r="Q325" i="10"/>
  <c r="Q263" i="10"/>
  <c r="Q395" i="10"/>
  <c r="Q286" i="10"/>
  <c r="Q418" i="10"/>
  <c r="Q321" i="10"/>
  <c r="Q261" i="10"/>
  <c r="Q38" i="10"/>
  <c r="Q102" i="10"/>
  <c r="Q166" i="10"/>
  <c r="Q60" i="10"/>
  <c r="Q108" i="10"/>
  <c r="Q148" i="10"/>
  <c r="Q45" i="10"/>
  <c r="Q109" i="10"/>
  <c r="Q173" i="10"/>
  <c r="Q6" i="10"/>
  <c r="Q539" i="10"/>
  <c r="Q496" i="10"/>
  <c r="Q432" i="10"/>
  <c r="Q503" i="10"/>
  <c r="Q439" i="10"/>
  <c r="Q533" i="10"/>
  <c r="Q469" i="10"/>
  <c r="Q508" i="10"/>
  <c r="Q444" i="10"/>
  <c r="Q482" i="10"/>
  <c r="Q515" i="10"/>
  <c r="Q427" i="10"/>
  <c r="Q361" i="10"/>
  <c r="Q462" i="10"/>
  <c r="Q352" i="10"/>
  <c r="Q438" i="10"/>
  <c r="Q343" i="10"/>
  <c r="Q398" i="10"/>
  <c r="Q334" i="10"/>
  <c r="Q373" i="10"/>
  <c r="Q409" i="10"/>
  <c r="Q299" i="10"/>
  <c r="Q235" i="10"/>
  <c r="Q363" i="10"/>
  <c r="Q266" i="10"/>
  <c r="Q403" i="10"/>
  <c r="Q289" i="10"/>
  <c r="Q491" i="10"/>
  <c r="Q304" i="10"/>
  <c r="Q240" i="10"/>
  <c r="Q319" i="10"/>
  <c r="Q255" i="10"/>
  <c r="Q364" i="10"/>
  <c r="Q278" i="10"/>
  <c r="Q415" i="10"/>
  <c r="Q317" i="10"/>
  <c r="Q253" i="10"/>
  <c r="Q12" i="10"/>
  <c r="Q30" i="10"/>
  <c r="Q94" i="10"/>
  <c r="Q158" i="10"/>
  <c r="Q222" i="10"/>
  <c r="Q34" i="10"/>
  <c r="Q147" i="10"/>
  <c r="Q260" i="10"/>
  <c r="Q37" i="10"/>
  <c r="Q101" i="10"/>
  <c r="Q165" i="10"/>
  <c r="Q538" i="10"/>
  <c r="Q488" i="10"/>
  <c r="Q424" i="10"/>
  <c r="Q495" i="10"/>
  <c r="Q534" i="10"/>
  <c r="Q525" i="10"/>
  <c r="Q461" i="10"/>
  <c r="Q500" i="10"/>
  <c r="Q436" i="10"/>
  <c r="Q474" i="10"/>
  <c r="Q467" i="10"/>
  <c r="Q426" i="10"/>
  <c r="Q353" i="10"/>
  <c r="Q443" i="10"/>
  <c r="Q344" i="10"/>
  <c r="Q399" i="10"/>
  <c r="Q335" i="10"/>
  <c r="Q390" i="10"/>
  <c r="Q531" i="10"/>
  <c r="Q365" i="10"/>
  <c r="Q406" i="10"/>
  <c r="Q291" i="10"/>
  <c r="Q227" i="10"/>
  <c r="Q330" i="10"/>
  <c r="Q258" i="10"/>
  <c r="Q372" i="10"/>
  <c r="Q281" i="10"/>
  <c r="Q419" i="10"/>
  <c r="Q296" i="10"/>
  <c r="Q232" i="10"/>
  <c r="Q311" i="10"/>
  <c r="Q247" i="10"/>
  <c r="Q362" i="10"/>
  <c r="Q270" i="10"/>
  <c r="Q404" i="10"/>
  <c r="Q309" i="10"/>
  <c r="Q245" i="10"/>
  <c r="Q22" i="10"/>
  <c r="Q86" i="10"/>
  <c r="Q150" i="10"/>
  <c r="Q214" i="10"/>
  <c r="Q225" i="10"/>
  <c r="Q164" i="10"/>
  <c r="Q21" i="10"/>
  <c r="Q85" i="10"/>
  <c r="Q149" i="10"/>
  <c r="Q213" i="10"/>
  <c r="Q268" i="10"/>
  <c r="Q544" i="10"/>
  <c r="Q536" i="10"/>
  <c r="Q472" i="10"/>
  <c r="Q408" i="10"/>
  <c r="Q479" i="10"/>
  <c r="Q518" i="10"/>
  <c r="Q509" i="10"/>
  <c r="Q445" i="10"/>
  <c r="Q484" i="10"/>
  <c r="Q522" i="10"/>
  <c r="Q458" i="10"/>
  <c r="Q435" i="10"/>
  <c r="Q401" i="10"/>
  <c r="Q337" i="10"/>
  <c r="Q392" i="10"/>
  <c r="Q328" i="10"/>
  <c r="Q383" i="10"/>
  <c r="Q521" i="10"/>
  <c r="Q374" i="10"/>
  <c r="Q473" i="10"/>
  <c r="Q349" i="10"/>
  <c r="Q356" i="10"/>
  <c r="Q275" i="10"/>
  <c r="Q475" i="10"/>
  <c r="Q306" i="10"/>
  <c r="Q242" i="10"/>
  <c r="Q339" i="10"/>
  <c r="Q265" i="10"/>
  <c r="Q379" i="10"/>
  <c r="Q280" i="10"/>
  <c r="Q413" i="10"/>
  <c r="Q295" i="10"/>
  <c r="Q231" i="10"/>
  <c r="Q318" i="10"/>
  <c r="Q254" i="10"/>
  <c r="Q371" i="10"/>
  <c r="Q293" i="10"/>
  <c r="Q70" i="10"/>
  <c r="Q134" i="10"/>
  <c r="Q198" i="10"/>
  <c r="Q228" i="10"/>
  <c r="Q423" i="10"/>
  <c r="Q347" i="10"/>
  <c r="Q287" i="10"/>
  <c r="Q320" i="10"/>
  <c r="Q141" i="10"/>
  <c r="Q191" i="10"/>
  <c r="Q127" i="10"/>
  <c r="Q63" i="10"/>
  <c r="Q31" i="10"/>
  <c r="Q269" i="10"/>
  <c r="Q332" i="10"/>
  <c r="Q288" i="10"/>
  <c r="Q250" i="10"/>
  <c r="Q387" i="10"/>
  <c r="Q327" i="10"/>
  <c r="Q345" i="10"/>
  <c r="Q530" i="10"/>
  <c r="Q526" i="10"/>
  <c r="Q537" i="10"/>
  <c r="Q157" i="10"/>
  <c r="E17" i="12"/>
  <c r="K7" i="10"/>
  <c r="Q47" i="10"/>
  <c r="Q380" i="10"/>
  <c r="Q16" i="10"/>
  <c r="Q40" i="10"/>
  <c r="D17" i="12"/>
  <c r="J8" i="10" s="1"/>
  <c r="Q96" i="10"/>
  <c r="Q144" i="10"/>
  <c r="G17" i="12"/>
  <c r="N7" i="10"/>
  <c r="Q120" i="10"/>
  <c r="Q152" i="10"/>
  <c r="Q184" i="10"/>
  <c r="L7" i="10"/>
  <c r="F17" i="12"/>
  <c r="M7" i="10"/>
  <c r="H2" i="10"/>
  <c r="B8" i="12" s="1"/>
  <c r="AJ3" i="1"/>
  <c r="H18" i="12" l="1"/>
  <c r="K17" i="12"/>
  <c r="AY8" i="1"/>
  <c r="AY2" i="1"/>
  <c r="AU16" i="1"/>
  <c r="AV28" i="1"/>
  <c r="AW40" i="1"/>
  <c r="AX52" i="1"/>
  <c r="AY64" i="1"/>
  <c r="AZ76" i="1"/>
  <c r="AZ12" i="1"/>
  <c r="AU24" i="1"/>
  <c r="AT30" i="1"/>
  <c r="AU72" i="1"/>
  <c r="AU8" i="1"/>
  <c r="AV20" i="1"/>
  <c r="AW32" i="1"/>
  <c r="AX44" i="1"/>
  <c r="AY56" i="1"/>
  <c r="AZ68" i="1"/>
  <c r="AZ4" i="1"/>
  <c r="AV36" i="1"/>
  <c r="AU64" i="1"/>
  <c r="AV76" i="1"/>
  <c r="AV12" i="1"/>
  <c r="AW24" i="1"/>
  <c r="AX36" i="1"/>
  <c r="AY48" i="1"/>
  <c r="AZ60" i="1"/>
  <c r="AW48" i="1"/>
  <c r="AU56" i="1"/>
  <c r="AV68" i="1"/>
  <c r="AV4" i="1"/>
  <c r="AW16" i="1"/>
  <c r="AX28" i="1"/>
  <c r="AY40" i="1"/>
  <c r="AZ52" i="1"/>
  <c r="AY72" i="1"/>
  <c r="AU48" i="1"/>
  <c r="AV60" i="1"/>
  <c r="AW72" i="1"/>
  <c r="AW8" i="1"/>
  <c r="AX20" i="1"/>
  <c r="AY32" i="1"/>
  <c r="AZ44" i="1"/>
  <c r="AX60" i="1"/>
  <c r="AU40" i="1"/>
  <c r="AV52" i="1"/>
  <c r="AW64" i="1"/>
  <c r="AX76" i="1"/>
  <c r="AX12" i="1"/>
  <c r="AY24" i="1"/>
  <c r="AZ36" i="1"/>
  <c r="AZ20" i="1"/>
  <c r="AU32" i="1"/>
  <c r="AV44" i="1"/>
  <c r="AW56" i="1"/>
  <c r="AX68" i="1"/>
  <c r="AX4" i="1"/>
  <c r="AY16" i="1"/>
  <c r="AZ28" i="1"/>
  <c r="AT78" i="1"/>
  <c r="AT22" i="1"/>
  <c r="AT77" i="1"/>
  <c r="AT69" i="1"/>
  <c r="AT61" i="1"/>
  <c r="AT53" i="1"/>
  <c r="AT45" i="1"/>
  <c r="AT37" i="1"/>
  <c r="AT29" i="1"/>
  <c r="AT21" i="1"/>
  <c r="AT13" i="1"/>
  <c r="AT5" i="1"/>
  <c r="AZ2" i="1"/>
  <c r="AU71" i="1"/>
  <c r="AU63" i="1"/>
  <c r="AU55" i="1"/>
  <c r="AU47" i="1"/>
  <c r="AU39" i="1"/>
  <c r="AU31" i="1"/>
  <c r="AU23" i="1"/>
  <c r="AU15" i="1"/>
  <c r="AU7" i="1"/>
  <c r="AV75" i="1"/>
  <c r="AV67" i="1"/>
  <c r="AV59" i="1"/>
  <c r="AV51" i="1"/>
  <c r="AV43" i="1"/>
  <c r="AV35" i="1"/>
  <c r="AV27" i="1"/>
  <c r="AV19" i="1"/>
  <c r="AV11" i="1"/>
  <c r="AV3" i="1"/>
  <c r="AW71" i="1"/>
  <c r="AW63" i="1"/>
  <c r="AW55" i="1"/>
  <c r="AW47" i="1"/>
  <c r="AW39" i="1"/>
  <c r="AW31" i="1"/>
  <c r="AW23" i="1"/>
  <c r="AW15" i="1"/>
  <c r="AW7" i="1"/>
  <c r="AX75" i="1"/>
  <c r="AX67" i="1"/>
  <c r="AX59" i="1"/>
  <c r="AX51" i="1"/>
  <c r="AX43" i="1"/>
  <c r="AX35" i="1"/>
  <c r="AX27" i="1"/>
  <c r="AX19" i="1"/>
  <c r="AX11" i="1"/>
  <c r="AX3" i="1"/>
  <c r="AY71" i="1"/>
  <c r="AY63" i="1"/>
  <c r="AY55" i="1"/>
  <c r="AY47" i="1"/>
  <c r="AY39" i="1"/>
  <c r="AY31" i="1"/>
  <c r="AY23" i="1"/>
  <c r="AY15" i="1"/>
  <c r="AY7" i="1"/>
  <c r="AZ75" i="1"/>
  <c r="AZ67" i="1"/>
  <c r="AZ59" i="1"/>
  <c r="AZ51" i="1"/>
  <c r="AZ43" i="1"/>
  <c r="AZ35" i="1"/>
  <c r="AZ27" i="1"/>
  <c r="AZ19" i="1"/>
  <c r="AZ11" i="1"/>
  <c r="AZ3" i="1"/>
  <c r="AT46" i="1"/>
  <c r="AT76" i="1"/>
  <c r="AT68" i="1"/>
  <c r="AT60" i="1"/>
  <c r="AT52" i="1"/>
  <c r="AT44" i="1"/>
  <c r="AT36" i="1"/>
  <c r="AT28" i="1"/>
  <c r="AT20" i="1"/>
  <c r="AT12" i="1"/>
  <c r="AT4" i="1"/>
  <c r="AU78" i="1"/>
  <c r="AU70" i="1"/>
  <c r="AU62" i="1"/>
  <c r="AU54" i="1"/>
  <c r="AU46" i="1"/>
  <c r="AU38" i="1"/>
  <c r="AU30" i="1"/>
  <c r="AU22" i="1"/>
  <c r="AU14" i="1"/>
  <c r="AU6" i="1"/>
  <c r="AV74" i="1"/>
  <c r="AV66" i="1"/>
  <c r="AV58" i="1"/>
  <c r="AV50" i="1"/>
  <c r="AV42" i="1"/>
  <c r="AV34" i="1"/>
  <c r="AV26" i="1"/>
  <c r="AV18" i="1"/>
  <c r="AV10" i="1"/>
  <c r="AW78" i="1"/>
  <c r="AW70" i="1"/>
  <c r="AW62" i="1"/>
  <c r="AW54" i="1"/>
  <c r="AW46" i="1"/>
  <c r="AW38" i="1"/>
  <c r="AW30" i="1"/>
  <c r="AW22" i="1"/>
  <c r="AW14" i="1"/>
  <c r="AW6" i="1"/>
  <c r="AX74" i="1"/>
  <c r="AX66" i="1"/>
  <c r="AX58" i="1"/>
  <c r="AX50" i="1"/>
  <c r="AX42" i="1"/>
  <c r="AX34" i="1"/>
  <c r="AX26" i="1"/>
  <c r="AX18" i="1"/>
  <c r="AX10" i="1"/>
  <c r="AY78" i="1"/>
  <c r="AY70" i="1"/>
  <c r="AY62" i="1"/>
  <c r="AY54" i="1"/>
  <c r="AY46" i="1"/>
  <c r="AY38" i="1"/>
  <c r="AY30" i="1"/>
  <c r="AY22" i="1"/>
  <c r="AY14" i="1"/>
  <c r="AY6" i="1"/>
  <c r="AZ74" i="1"/>
  <c r="AZ66" i="1"/>
  <c r="AZ58" i="1"/>
  <c r="AZ50" i="1"/>
  <c r="AZ42" i="1"/>
  <c r="AZ34" i="1"/>
  <c r="AZ26" i="1"/>
  <c r="AZ18" i="1"/>
  <c r="AZ10" i="1"/>
  <c r="AT75" i="1"/>
  <c r="AT67" i="1"/>
  <c r="AT59" i="1"/>
  <c r="AT51" i="1"/>
  <c r="AT43" i="1"/>
  <c r="AT35" i="1"/>
  <c r="AT27" i="1"/>
  <c r="AT19" i="1"/>
  <c r="AT11" i="1"/>
  <c r="AT3" i="1"/>
  <c r="AU77" i="1"/>
  <c r="AU69" i="1"/>
  <c r="AU61" i="1"/>
  <c r="AU53" i="1"/>
  <c r="AU45" i="1"/>
  <c r="AU37" i="1"/>
  <c r="AU29" i="1"/>
  <c r="AU21" i="1"/>
  <c r="AU13" i="1"/>
  <c r="AU5" i="1"/>
  <c r="AV73" i="1"/>
  <c r="AV65" i="1"/>
  <c r="AV57" i="1"/>
  <c r="AV49" i="1"/>
  <c r="AV41" i="1"/>
  <c r="AV33" i="1"/>
  <c r="AV25" i="1"/>
  <c r="AV17" i="1"/>
  <c r="AV9" i="1"/>
  <c r="AW77" i="1"/>
  <c r="AW69" i="1"/>
  <c r="AW61" i="1"/>
  <c r="AW53" i="1"/>
  <c r="AW45" i="1"/>
  <c r="AW37" i="1"/>
  <c r="AW29" i="1"/>
  <c r="AW21" i="1"/>
  <c r="AW13" i="1"/>
  <c r="AW5" i="1"/>
  <c r="AX73" i="1"/>
  <c r="AX65" i="1"/>
  <c r="AX57" i="1"/>
  <c r="AX49" i="1"/>
  <c r="AX41" i="1"/>
  <c r="AX33" i="1"/>
  <c r="AX25" i="1"/>
  <c r="AX17" i="1"/>
  <c r="AX9" i="1"/>
  <c r="AY77" i="1"/>
  <c r="AY69" i="1"/>
  <c r="AY61" i="1"/>
  <c r="AY53" i="1"/>
  <c r="AY45" i="1"/>
  <c r="AY37" i="1"/>
  <c r="AY29" i="1"/>
  <c r="AY21" i="1"/>
  <c r="AY13" i="1"/>
  <c r="AY5" i="1"/>
  <c r="AZ73" i="1"/>
  <c r="AZ65" i="1"/>
  <c r="AZ57" i="1"/>
  <c r="AZ49" i="1"/>
  <c r="AZ41" i="1"/>
  <c r="AZ33" i="1"/>
  <c r="AZ25" i="1"/>
  <c r="AZ17" i="1"/>
  <c r="AZ9" i="1"/>
  <c r="AT38" i="1"/>
  <c r="AT74" i="1"/>
  <c r="AT66" i="1"/>
  <c r="AT58" i="1"/>
  <c r="AT50" i="1"/>
  <c r="AT42" i="1"/>
  <c r="AT34" i="1"/>
  <c r="AT26" i="1"/>
  <c r="AT18" i="1"/>
  <c r="AT10" i="1"/>
  <c r="AU2" i="1"/>
  <c r="AU76" i="1"/>
  <c r="AU68" i="1"/>
  <c r="AU60" i="1"/>
  <c r="AU52" i="1"/>
  <c r="AU44" i="1"/>
  <c r="AU36" i="1"/>
  <c r="AU28" i="1"/>
  <c r="AU20" i="1"/>
  <c r="AU12" i="1"/>
  <c r="AU4" i="1"/>
  <c r="AV72" i="1"/>
  <c r="AV64" i="1"/>
  <c r="AV56" i="1"/>
  <c r="AV48" i="1"/>
  <c r="AV40" i="1"/>
  <c r="AV32" i="1"/>
  <c r="AV24" i="1"/>
  <c r="AV16" i="1"/>
  <c r="AV8" i="1"/>
  <c r="AW76" i="1"/>
  <c r="AW68" i="1"/>
  <c r="AW60" i="1"/>
  <c r="AW52" i="1"/>
  <c r="AW44" i="1"/>
  <c r="AW36" i="1"/>
  <c r="AW28" i="1"/>
  <c r="AW20" i="1"/>
  <c r="AW12" i="1"/>
  <c r="AW4" i="1"/>
  <c r="AX72" i="1"/>
  <c r="AX64" i="1"/>
  <c r="AX56" i="1"/>
  <c r="AX48" i="1"/>
  <c r="AX40" i="1"/>
  <c r="AX32" i="1"/>
  <c r="AX24" i="1"/>
  <c r="AX16" i="1"/>
  <c r="AX8" i="1"/>
  <c r="AY76" i="1"/>
  <c r="AY68" i="1"/>
  <c r="AY60" i="1"/>
  <c r="AY52" i="1"/>
  <c r="AY44" i="1"/>
  <c r="AY36" i="1"/>
  <c r="AY28" i="1"/>
  <c r="AY20" i="1"/>
  <c r="AY12" i="1"/>
  <c r="AY4" i="1"/>
  <c r="AZ72" i="1"/>
  <c r="AZ64" i="1"/>
  <c r="AZ56" i="1"/>
  <c r="AZ48" i="1"/>
  <c r="AZ40" i="1"/>
  <c r="AZ32" i="1"/>
  <c r="AZ24" i="1"/>
  <c r="AZ16" i="1"/>
  <c r="AZ8" i="1"/>
  <c r="AT54" i="1"/>
  <c r="AT14" i="1"/>
  <c r="AT73" i="1"/>
  <c r="AT65" i="1"/>
  <c r="AT57" i="1"/>
  <c r="AT49" i="1"/>
  <c r="AT41" i="1"/>
  <c r="AT33" i="1"/>
  <c r="AT25" i="1"/>
  <c r="AT17" i="1"/>
  <c r="AT9" i="1"/>
  <c r="AV2" i="1"/>
  <c r="AU75" i="1"/>
  <c r="AU67" i="1"/>
  <c r="AU59" i="1"/>
  <c r="AU51" i="1"/>
  <c r="AU43" i="1"/>
  <c r="AU35" i="1"/>
  <c r="AU27" i="1"/>
  <c r="AU19" i="1"/>
  <c r="AU11" i="1"/>
  <c r="AU3" i="1"/>
  <c r="AV71" i="1"/>
  <c r="AV63" i="1"/>
  <c r="AV55" i="1"/>
  <c r="AV47" i="1"/>
  <c r="AV39" i="1"/>
  <c r="AV31" i="1"/>
  <c r="AV23" i="1"/>
  <c r="AV15" i="1"/>
  <c r="AV7" i="1"/>
  <c r="AW75" i="1"/>
  <c r="AW67" i="1"/>
  <c r="AW59" i="1"/>
  <c r="AW51" i="1"/>
  <c r="AW43" i="1"/>
  <c r="AW35" i="1"/>
  <c r="AW27" i="1"/>
  <c r="AW19" i="1"/>
  <c r="AW11" i="1"/>
  <c r="AW3" i="1"/>
  <c r="AX71" i="1"/>
  <c r="AX63" i="1"/>
  <c r="AX55" i="1"/>
  <c r="AX47" i="1"/>
  <c r="AX39" i="1"/>
  <c r="AX31" i="1"/>
  <c r="AX23" i="1"/>
  <c r="AX15" i="1"/>
  <c r="AX7" i="1"/>
  <c r="AY75" i="1"/>
  <c r="AY67" i="1"/>
  <c r="AY59" i="1"/>
  <c r="AY51" i="1"/>
  <c r="AY43" i="1"/>
  <c r="AY35" i="1"/>
  <c r="AY27" i="1"/>
  <c r="AY19" i="1"/>
  <c r="AY11" i="1"/>
  <c r="AY3" i="1"/>
  <c r="AZ71" i="1"/>
  <c r="AZ63" i="1"/>
  <c r="AZ55" i="1"/>
  <c r="AZ47" i="1"/>
  <c r="AZ39" i="1"/>
  <c r="AZ31" i="1"/>
  <c r="AZ23" i="1"/>
  <c r="AZ15" i="1"/>
  <c r="AZ7" i="1"/>
  <c r="AT62" i="1"/>
  <c r="AT6" i="1"/>
  <c r="AT72" i="1"/>
  <c r="AT64" i="1"/>
  <c r="AT56" i="1"/>
  <c r="AT48" i="1"/>
  <c r="AT40" i="1"/>
  <c r="AT32" i="1"/>
  <c r="AT24" i="1"/>
  <c r="AT16" i="1"/>
  <c r="AT8" i="1"/>
  <c r="AW2" i="1"/>
  <c r="AU74" i="1"/>
  <c r="AU66" i="1"/>
  <c r="AU58" i="1"/>
  <c r="AU50" i="1"/>
  <c r="AU42" i="1"/>
  <c r="AU34" i="1"/>
  <c r="AU26" i="1"/>
  <c r="AU18" i="1"/>
  <c r="AU10" i="1"/>
  <c r="AV78" i="1"/>
  <c r="AV70" i="1"/>
  <c r="AV62" i="1"/>
  <c r="AV54" i="1"/>
  <c r="AV46" i="1"/>
  <c r="AV38" i="1"/>
  <c r="AV30" i="1"/>
  <c r="AV22" i="1"/>
  <c r="AV14" i="1"/>
  <c r="AV6" i="1"/>
  <c r="AW74" i="1"/>
  <c r="AW66" i="1"/>
  <c r="AW58" i="1"/>
  <c r="AW50" i="1"/>
  <c r="AW42" i="1"/>
  <c r="AW34" i="1"/>
  <c r="AW26" i="1"/>
  <c r="AW18" i="1"/>
  <c r="AW10" i="1"/>
  <c r="AX78" i="1"/>
  <c r="AX70" i="1"/>
  <c r="AX62" i="1"/>
  <c r="AX54" i="1"/>
  <c r="AX46" i="1"/>
  <c r="AX38" i="1"/>
  <c r="AX30" i="1"/>
  <c r="AX22" i="1"/>
  <c r="AX14" i="1"/>
  <c r="AX6" i="1"/>
  <c r="AY74" i="1"/>
  <c r="AY66" i="1"/>
  <c r="AY58" i="1"/>
  <c r="AY50" i="1"/>
  <c r="AY42" i="1"/>
  <c r="AY34" i="1"/>
  <c r="AY26" i="1"/>
  <c r="AY18" i="1"/>
  <c r="AY10" i="1"/>
  <c r="AZ78" i="1"/>
  <c r="AZ70" i="1"/>
  <c r="AZ62" i="1"/>
  <c r="AZ54" i="1"/>
  <c r="AZ46" i="1"/>
  <c r="AZ38" i="1"/>
  <c r="AZ30" i="1"/>
  <c r="AZ22" i="1"/>
  <c r="AZ14" i="1"/>
  <c r="AZ6" i="1"/>
  <c r="AT70" i="1"/>
  <c r="AT2" i="1"/>
  <c r="AT71" i="1"/>
  <c r="AT63" i="1"/>
  <c r="AT55" i="1"/>
  <c r="AT47" i="1"/>
  <c r="AT39" i="1"/>
  <c r="AT31" i="1"/>
  <c r="AT23" i="1"/>
  <c r="AT15" i="1"/>
  <c r="AT7" i="1"/>
  <c r="AX2" i="1"/>
  <c r="AU73" i="1"/>
  <c r="AU65" i="1"/>
  <c r="AU57" i="1"/>
  <c r="AU49" i="1"/>
  <c r="AU41" i="1"/>
  <c r="AU33" i="1"/>
  <c r="AU25" i="1"/>
  <c r="AU17" i="1"/>
  <c r="AU9" i="1"/>
  <c r="AV77" i="1"/>
  <c r="AV69" i="1"/>
  <c r="AV61" i="1"/>
  <c r="AV53" i="1"/>
  <c r="AV45" i="1"/>
  <c r="AV37" i="1"/>
  <c r="AV29" i="1"/>
  <c r="AV21" i="1"/>
  <c r="AV13" i="1"/>
  <c r="AV5" i="1"/>
  <c r="AW73" i="1"/>
  <c r="AW65" i="1"/>
  <c r="AW57" i="1"/>
  <c r="AW49" i="1"/>
  <c r="AW41" i="1"/>
  <c r="AW33" i="1"/>
  <c r="AW25" i="1"/>
  <c r="AW17" i="1"/>
  <c r="AW9" i="1"/>
  <c r="AX77" i="1"/>
  <c r="AX69" i="1"/>
  <c r="AX61" i="1"/>
  <c r="AX53" i="1"/>
  <c r="AX45" i="1"/>
  <c r="AX37" i="1"/>
  <c r="AX29" i="1"/>
  <c r="AX21" i="1"/>
  <c r="AX13" i="1"/>
  <c r="AX5" i="1"/>
  <c r="AY73" i="1"/>
  <c r="AY65" i="1"/>
  <c r="AY57" i="1"/>
  <c r="AY49" i="1"/>
  <c r="AY41" i="1"/>
  <c r="AY33" i="1"/>
  <c r="AY25" i="1"/>
  <c r="AY17" i="1"/>
  <c r="AY9" i="1"/>
  <c r="AZ77" i="1"/>
  <c r="AZ69" i="1"/>
  <c r="AZ61" i="1"/>
  <c r="AZ53" i="1"/>
  <c r="AZ45" i="1"/>
  <c r="AZ37" i="1"/>
  <c r="AZ29" i="1"/>
  <c r="AZ21" i="1"/>
  <c r="AZ13" i="1"/>
  <c r="AZ5" i="1"/>
  <c r="D8" i="12"/>
  <c r="E8" i="12" s="1"/>
  <c r="C8" i="12"/>
  <c r="P6" i="10"/>
  <c r="B15" i="12" s="1"/>
  <c r="G18" i="12"/>
  <c r="N8" i="10"/>
  <c r="F18" i="12"/>
  <c r="M8" i="10"/>
  <c r="E18" i="12"/>
  <c r="K8" i="10"/>
  <c r="D18" i="12"/>
  <c r="J9" i="10" s="1"/>
  <c r="L8" i="10"/>
  <c r="R47" i="10"/>
  <c r="R11" i="10"/>
  <c r="R31" i="10"/>
  <c r="R15" i="10"/>
  <c r="R267" i="10"/>
  <c r="R23" i="10"/>
  <c r="R95" i="10"/>
  <c r="R191" i="10"/>
  <c r="R135" i="10"/>
  <c r="R175" i="10"/>
  <c r="R387" i="10"/>
  <c r="R103" i="10"/>
  <c r="R167" i="10"/>
  <c r="R55" i="10"/>
  <c r="R63" i="10"/>
  <c r="R199" i="10"/>
  <c r="R46" i="10"/>
  <c r="R127" i="10"/>
  <c r="R111" i="10"/>
  <c r="R119" i="10"/>
  <c r="R87" i="10"/>
  <c r="R39" i="10"/>
  <c r="R215" i="10"/>
  <c r="R299" i="10"/>
  <c r="R64" i="10"/>
  <c r="R128" i="10"/>
  <c r="R192" i="10"/>
  <c r="R151" i="10"/>
  <c r="R56" i="10"/>
  <c r="R120" i="10"/>
  <c r="R184" i="10"/>
  <c r="R243" i="10"/>
  <c r="R183" i="10"/>
  <c r="R48" i="10"/>
  <c r="R112" i="10"/>
  <c r="R176" i="10"/>
  <c r="R159" i="10"/>
  <c r="R40" i="10"/>
  <c r="R104" i="10"/>
  <c r="R79" i="10"/>
  <c r="R32" i="10"/>
  <c r="R96" i="10"/>
  <c r="R160" i="10"/>
  <c r="R71" i="10"/>
  <c r="R24" i="10"/>
  <c r="R88" i="10"/>
  <c r="R152" i="10"/>
  <c r="R216" i="10"/>
  <c r="R136" i="10"/>
  <c r="R9" i="10"/>
  <c r="R57" i="10"/>
  <c r="R121" i="10"/>
  <c r="R10" i="10"/>
  <c r="R144" i="10"/>
  <c r="R208" i="10"/>
  <c r="R49" i="10"/>
  <c r="R113" i="10"/>
  <c r="R177" i="10"/>
  <c r="R251" i="10"/>
  <c r="R323" i="10"/>
  <c r="R72" i="10"/>
  <c r="R105" i="10"/>
  <c r="R80" i="10"/>
  <c r="R41" i="10"/>
  <c r="R97" i="10"/>
  <c r="R161" i="10"/>
  <c r="R409" i="10"/>
  <c r="R89" i="10"/>
  <c r="R153" i="10"/>
  <c r="R143" i="10"/>
  <c r="R207" i="10"/>
  <c r="R16" i="10"/>
  <c r="R81" i="10"/>
  <c r="R145" i="10"/>
  <c r="R201" i="10"/>
  <c r="R227" i="10"/>
  <c r="R58" i="10"/>
  <c r="R122" i="10"/>
  <c r="R186" i="10"/>
  <c r="R19" i="10"/>
  <c r="R83" i="10"/>
  <c r="R200" i="10"/>
  <c r="R17" i="10"/>
  <c r="R129" i="10"/>
  <c r="R217" i="10"/>
  <c r="R315" i="10"/>
  <c r="R42" i="10"/>
  <c r="R106" i="10"/>
  <c r="R170" i="10"/>
  <c r="R498" i="10"/>
  <c r="R67" i="10"/>
  <c r="R137" i="10"/>
  <c r="R193" i="10"/>
  <c r="R354" i="10"/>
  <c r="R34" i="10"/>
  <c r="R98" i="10"/>
  <c r="R162" i="10"/>
  <c r="R229" i="10"/>
  <c r="R59" i="10"/>
  <c r="R65" i="10"/>
  <c r="R25" i="10"/>
  <c r="R26" i="10"/>
  <c r="R90" i="10"/>
  <c r="R154" i="10"/>
  <c r="R73" i="10"/>
  <c r="R169" i="10"/>
  <c r="R209" i="10"/>
  <c r="R434" i="10"/>
  <c r="R8" i="10"/>
  <c r="R18" i="10"/>
  <c r="R82" i="10"/>
  <c r="R146" i="10"/>
  <c r="R210" i="10"/>
  <c r="R43" i="10"/>
  <c r="R168" i="10"/>
  <c r="R185" i="10"/>
  <c r="R130" i="10"/>
  <c r="R178" i="10"/>
  <c r="R202" i="10"/>
  <c r="R131" i="10"/>
  <c r="R195" i="10"/>
  <c r="R527" i="10"/>
  <c r="R463" i="10"/>
  <c r="R534" i="10"/>
  <c r="R470" i="10"/>
  <c r="R509" i="10"/>
  <c r="R500" i="10"/>
  <c r="R436" i="10"/>
  <c r="R475" i="10"/>
  <c r="R513" i="10"/>
  <c r="R449" i="10"/>
  <c r="R474" i="10"/>
  <c r="R352" i="10"/>
  <c r="R450" i="10"/>
  <c r="R351" i="10"/>
  <c r="R390" i="10"/>
  <c r="R326" i="10"/>
  <c r="R381" i="10"/>
  <c r="R461" i="10"/>
  <c r="R372" i="10"/>
  <c r="R417" i="10"/>
  <c r="R298" i="10"/>
  <c r="R234" i="10"/>
  <c r="R370" i="10"/>
  <c r="R281" i="10"/>
  <c r="R437" i="10"/>
  <c r="R312" i="10"/>
  <c r="R248" i="10"/>
  <c r="R353" i="10"/>
  <c r="R271" i="10"/>
  <c r="R424" i="10"/>
  <c r="R318" i="10"/>
  <c r="R254" i="10"/>
  <c r="R371" i="10"/>
  <c r="R285" i="10"/>
  <c r="R27" i="10"/>
  <c r="R75" i="10"/>
  <c r="R99" i="10"/>
  <c r="R123" i="10"/>
  <c r="R187" i="10"/>
  <c r="R519" i="10"/>
  <c r="R455" i="10"/>
  <c r="R526" i="10"/>
  <c r="R462" i="10"/>
  <c r="R501" i="10"/>
  <c r="R492" i="10"/>
  <c r="R531" i="10"/>
  <c r="R467" i="10"/>
  <c r="R505" i="10"/>
  <c r="R441" i="10"/>
  <c r="R448" i="10"/>
  <c r="R344" i="10"/>
  <c r="R432" i="10"/>
  <c r="R343" i="10"/>
  <c r="R382" i="10"/>
  <c r="R539" i="10"/>
  <c r="R373" i="10"/>
  <c r="R442" i="10"/>
  <c r="R364" i="10"/>
  <c r="R414" i="10"/>
  <c r="R290" i="10"/>
  <c r="R226" i="10"/>
  <c r="R339" i="10"/>
  <c r="R273" i="10"/>
  <c r="R430" i="10"/>
  <c r="R304" i="10"/>
  <c r="R240" i="10"/>
  <c r="R325" i="10"/>
  <c r="R307" i="10"/>
  <c r="R138" i="10"/>
  <c r="R179" i="10"/>
  <c r="R511" i="10"/>
  <c r="R447" i="10"/>
  <c r="R518" i="10"/>
  <c r="R454" i="10"/>
  <c r="R493" i="10"/>
  <c r="R484" i="10"/>
  <c r="R523" i="10"/>
  <c r="R459" i="10"/>
  <c r="R497" i="10"/>
  <c r="R433" i="10"/>
  <c r="R400" i="10"/>
  <c r="R336" i="10"/>
  <c r="R399" i="10"/>
  <c r="R335" i="10"/>
  <c r="R374" i="10"/>
  <c r="R528" i="10"/>
  <c r="R365" i="10"/>
  <c r="R406" i="10"/>
  <c r="R356" i="10"/>
  <c r="R394" i="10"/>
  <c r="R282" i="10"/>
  <c r="R456" i="10"/>
  <c r="R337" i="10"/>
  <c r="R265" i="10"/>
  <c r="R419" i="10"/>
  <c r="R296" i="10"/>
  <c r="R232" i="10"/>
  <c r="R319" i="10"/>
  <c r="R477" i="10"/>
  <c r="R66" i="10"/>
  <c r="R114" i="10"/>
  <c r="R51" i="10"/>
  <c r="R115" i="10"/>
  <c r="R171" i="10"/>
  <c r="R503" i="10"/>
  <c r="R439" i="10"/>
  <c r="R510" i="10"/>
  <c r="R446" i="10"/>
  <c r="R485" i="10"/>
  <c r="R476" i="10"/>
  <c r="R515" i="10"/>
  <c r="R451" i="10"/>
  <c r="R489" i="10"/>
  <c r="R541" i="10"/>
  <c r="R392" i="10"/>
  <c r="R328" i="10"/>
  <c r="R391" i="10"/>
  <c r="R327" i="10"/>
  <c r="R366" i="10"/>
  <c r="R496" i="10"/>
  <c r="R357" i="10"/>
  <c r="R405" i="10"/>
  <c r="R348" i="10"/>
  <c r="R363" i="10"/>
  <c r="R274" i="10"/>
  <c r="R425" i="10"/>
  <c r="R324" i="10"/>
  <c r="R257" i="10"/>
  <c r="R408" i="10"/>
  <c r="R288" i="10"/>
  <c r="R427" i="10"/>
  <c r="R311" i="10"/>
  <c r="R247" i="10"/>
  <c r="R395" i="10"/>
  <c r="R294" i="10"/>
  <c r="R230" i="10"/>
  <c r="R321" i="10"/>
  <c r="R261" i="10"/>
  <c r="R412" i="10"/>
  <c r="R308" i="10"/>
  <c r="R244" i="10"/>
  <c r="R35" i="10"/>
  <c r="R91" i="10"/>
  <c r="R163" i="10"/>
  <c r="R6" i="10"/>
  <c r="R495" i="10"/>
  <c r="R431" i="10"/>
  <c r="R502" i="10"/>
  <c r="R438" i="10"/>
  <c r="R532" i="10"/>
  <c r="R468" i="10"/>
  <c r="R507" i="10"/>
  <c r="R443" i="10"/>
  <c r="R481" i="10"/>
  <c r="R537" i="10"/>
  <c r="R384" i="10"/>
  <c r="R540" i="10"/>
  <c r="R383" i="10"/>
  <c r="R514" i="10"/>
  <c r="R358" i="10"/>
  <c r="R466" i="10"/>
  <c r="R349" i="10"/>
  <c r="R404" i="10"/>
  <c r="R340" i="10"/>
  <c r="R361" i="10"/>
  <c r="R266" i="10"/>
  <c r="R422" i="10"/>
  <c r="R313" i="10"/>
  <c r="R249" i="10"/>
  <c r="R379" i="10"/>
  <c r="R280" i="10"/>
  <c r="R416" i="10"/>
  <c r="R303" i="10"/>
  <c r="R239" i="10"/>
  <c r="R393" i="10"/>
  <c r="R286" i="10"/>
  <c r="R530" i="10"/>
  <c r="R317" i="10"/>
  <c r="R253" i="10"/>
  <c r="R33" i="10"/>
  <c r="R50" i="10"/>
  <c r="R107" i="10"/>
  <c r="R147" i="10"/>
  <c r="R211" i="10"/>
  <c r="R544" i="10"/>
  <c r="R479" i="10"/>
  <c r="R415" i="10"/>
  <c r="R486" i="10"/>
  <c r="R525" i="10"/>
  <c r="R516" i="10"/>
  <c r="R452" i="10"/>
  <c r="R491" i="10"/>
  <c r="R529" i="10"/>
  <c r="R465" i="10"/>
  <c r="R522" i="10"/>
  <c r="R368" i="10"/>
  <c r="R504" i="10"/>
  <c r="R367" i="10"/>
  <c r="R445" i="10"/>
  <c r="R342" i="10"/>
  <c r="R397" i="10"/>
  <c r="R506" i="10"/>
  <c r="R388" i="10"/>
  <c r="R482" i="10"/>
  <c r="R314" i="10"/>
  <c r="R250" i="10"/>
  <c r="R403" i="10"/>
  <c r="R297" i="10"/>
  <c r="R233" i="10"/>
  <c r="R346" i="10"/>
  <c r="R264" i="10"/>
  <c r="R386" i="10"/>
  <c r="R287" i="10"/>
  <c r="R223" i="10"/>
  <c r="R332" i="10"/>
  <c r="R270" i="10"/>
  <c r="R418" i="10"/>
  <c r="R301" i="10"/>
  <c r="R237" i="10"/>
  <c r="R345" i="10"/>
  <c r="R284" i="10"/>
  <c r="R194" i="10"/>
  <c r="R543" i="10"/>
  <c r="R533" i="10"/>
  <c r="R435" i="10"/>
  <c r="R536" i="10"/>
  <c r="R440" i="10"/>
  <c r="R330" i="10"/>
  <c r="R241" i="10"/>
  <c r="R295" i="10"/>
  <c r="R362" i="10"/>
  <c r="R429" i="10"/>
  <c r="R245" i="10"/>
  <c r="R329" i="10"/>
  <c r="R252" i="10"/>
  <c r="R60" i="10"/>
  <c r="R124" i="10"/>
  <c r="R188" i="10"/>
  <c r="R420" i="10"/>
  <c r="R45" i="10"/>
  <c r="R109" i="10"/>
  <c r="R173" i="10"/>
  <c r="R139" i="10"/>
  <c r="R535" i="10"/>
  <c r="R517" i="10"/>
  <c r="R521" i="10"/>
  <c r="R469" i="10"/>
  <c r="R389" i="10"/>
  <c r="R306" i="10"/>
  <c r="R520" i="10"/>
  <c r="R279" i="10"/>
  <c r="R320" i="10"/>
  <c r="R402" i="10"/>
  <c r="R542" i="10"/>
  <c r="R322" i="10"/>
  <c r="R236" i="10"/>
  <c r="R52" i="10"/>
  <c r="R116" i="10"/>
  <c r="R180" i="10"/>
  <c r="R219" i="10"/>
  <c r="R487" i="10"/>
  <c r="R524" i="10"/>
  <c r="R473" i="10"/>
  <c r="R375" i="10"/>
  <c r="R341" i="10"/>
  <c r="R258" i="10"/>
  <c r="R377" i="10"/>
  <c r="R263" i="10"/>
  <c r="R310" i="10"/>
  <c r="R369" i="10"/>
  <c r="R472" i="10"/>
  <c r="R316" i="10"/>
  <c r="R44" i="10"/>
  <c r="R108" i="10"/>
  <c r="R172" i="10"/>
  <c r="R29" i="10"/>
  <c r="R93" i="10"/>
  <c r="R157" i="10"/>
  <c r="R221" i="10"/>
  <c r="R12" i="10"/>
  <c r="R218" i="10"/>
  <c r="R471" i="10"/>
  <c r="R508" i="10"/>
  <c r="R457" i="10"/>
  <c r="R359" i="10"/>
  <c r="R480" i="10"/>
  <c r="R242" i="10"/>
  <c r="R331" i="10"/>
  <c r="R255" i="10"/>
  <c r="R302" i="10"/>
  <c r="R338" i="10"/>
  <c r="R453" i="10"/>
  <c r="R300" i="10"/>
  <c r="R36" i="10"/>
  <c r="R100" i="10"/>
  <c r="R164" i="10"/>
  <c r="R21" i="10"/>
  <c r="R85" i="10"/>
  <c r="R149" i="10"/>
  <c r="R213" i="10"/>
  <c r="R259" i="10"/>
  <c r="R155" i="10"/>
  <c r="R423" i="10"/>
  <c r="R460" i="10"/>
  <c r="R512" i="10"/>
  <c r="R464" i="10"/>
  <c r="R396" i="10"/>
  <c r="R411" i="10"/>
  <c r="R272" i="10"/>
  <c r="R231" i="10"/>
  <c r="R278" i="10"/>
  <c r="R309" i="10"/>
  <c r="R426" i="10"/>
  <c r="R292" i="10"/>
  <c r="R28" i="10"/>
  <c r="R92" i="10"/>
  <c r="R156" i="10"/>
  <c r="R220" i="10"/>
  <c r="R7" i="10"/>
  <c r="R13" i="10"/>
  <c r="R77" i="10"/>
  <c r="R141" i="10"/>
  <c r="R205" i="10"/>
  <c r="R74" i="10"/>
  <c r="R494" i="10"/>
  <c r="R499" i="10"/>
  <c r="R376" i="10"/>
  <c r="R350" i="10"/>
  <c r="R538" i="10"/>
  <c r="R305" i="10"/>
  <c r="R413" i="10"/>
  <c r="R421" i="10"/>
  <c r="R246" i="10"/>
  <c r="R277" i="10"/>
  <c r="R347" i="10"/>
  <c r="R268" i="10"/>
  <c r="R76" i="10"/>
  <c r="R140" i="10"/>
  <c r="R204" i="10"/>
  <c r="R61" i="10"/>
  <c r="R125" i="10"/>
  <c r="R189" i="10"/>
  <c r="R283" i="10"/>
  <c r="R407" i="10"/>
  <c r="R380" i="10"/>
  <c r="R262" i="10"/>
  <c r="R84" i="10"/>
  <c r="R197" i="10"/>
  <c r="R458" i="10"/>
  <c r="R22" i="10"/>
  <c r="R118" i="10"/>
  <c r="R182" i="10"/>
  <c r="R228" i="10"/>
  <c r="R333" i="10"/>
  <c r="R142" i="10"/>
  <c r="R478" i="10"/>
  <c r="R428" i="10"/>
  <c r="R238" i="10"/>
  <c r="R196" i="10"/>
  <c r="R275" i="10"/>
  <c r="R53" i="10"/>
  <c r="R101" i="10"/>
  <c r="R54" i="10"/>
  <c r="R110" i="10"/>
  <c r="R174" i="10"/>
  <c r="R334" i="10"/>
  <c r="R62" i="10"/>
  <c r="R444" i="10"/>
  <c r="R401" i="10"/>
  <c r="R293" i="10"/>
  <c r="R20" i="10"/>
  <c r="R102" i="10"/>
  <c r="R166" i="10"/>
  <c r="R355" i="10"/>
  <c r="R78" i="10"/>
  <c r="R483" i="10"/>
  <c r="R289" i="10"/>
  <c r="R269" i="10"/>
  <c r="R132" i="10"/>
  <c r="R133" i="10"/>
  <c r="R181" i="10"/>
  <c r="R235" i="10"/>
  <c r="R14" i="10"/>
  <c r="R94" i="10"/>
  <c r="R158" i="10"/>
  <c r="R222" i="10"/>
  <c r="R203" i="10"/>
  <c r="R68" i="10"/>
  <c r="R206" i="10"/>
  <c r="R224" i="10"/>
  <c r="R490" i="10"/>
  <c r="R256" i="10"/>
  <c r="R378" i="10"/>
  <c r="R212" i="10"/>
  <c r="R37" i="10"/>
  <c r="R86" i="10"/>
  <c r="R150" i="10"/>
  <c r="R214" i="10"/>
  <c r="R360" i="10"/>
  <c r="R260" i="10"/>
  <c r="R30" i="10"/>
  <c r="R126" i="10"/>
  <c r="R291" i="10"/>
  <c r="R398" i="10"/>
  <c r="R488" i="10"/>
  <c r="R276" i="10"/>
  <c r="R148" i="10"/>
  <c r="R69" i="10"/>
  <c r="R117" i="10"/>
  <c r="R165" i="10"/>
  <c r="R38" i="10"/>
  <c r="R70" i="10"/>
  <c r="R134" i="10"/>
  <c r="R198" i="10"/>
  <c r="R225" i="10"/>
  <c r="R410" i="10"/>
  <c r="R190" i="10"/>
  <c r="R385" i="10"/>
  <c r="AI9" i="1"/>
  <c r="AG10" i="1"/>
  <c r="AD8" i="1"/>
  <c r="AE3" i="1"/>
  <c r="AF7" i="1"/>
  <c r="AE44" i="1"/>
  <c r="AE19" i="1"/>
  <c r="AJ64" i="1"/>
  <c r="AJ55" i="1"/>
  <c r="AI16" i="1"/>
  <c r="AE66" i="1"/>
  <c r="AJ73" i="1"/>
  <c r="AG46" i="1"/>
  <c r="AJ46" i="1"/>
  <c r="AH67" i="1"/>
  <c r="AJ37" i="1"/>
  <c r="AH23" i="1"/>
  <c r="AJ28" i="1"/>
  <c r="AI58" i="1"/>
  <c r="AJ19" i="1"/>
  <c r="AD61" i="1"/>
  <c r="AD34" i="1"/>
  <c r="AD13" i="1"/>
  <c r="AE64" i="1"/>
  <c r="AE38" i="1"/>
  <c r="AE16" i="1"/>
  <c r="AG37" i="1"/>
  <c r="AH58" i="1"/>
  <c r="AH14" i="1"/>
  <c r="AI49" i="1"/>
  <c r="AI7" i="1"/>
  <c r="AJ72" i="1"/>
  <c r="AJ63" i="1"/>
  <c r="AJ54" i="1"/>
  <c r="AJ45" i="1"/>
  <c r="AJ36" i="1"/>
  <c r="AJ27" i="1"/>
  <c r="AJ17" i="1"/>
  <c r="AD40" i="1"/>
  <c r="AD58" i="1"/>
  <c r="AD33" i="1"/>
  <c r="AD7" i="1"/>
  <c r="AE62" i="1"/>
  <c r="AE37" i="1"/>
  <c r="AE11" i="1"/>
  <c r="AG28" i="1"/>
  <c r="AH55" i="1"/>
  <c r="AH13" i="1"/>
  <c r="AI48" i="1"/>
  <c r="AI4" i="1"/>
  <c r="AJ71" i="1"/>
  <c r="AJ62" i="1"/>
  <c r="AJ53" i="1"/>
  <c r="AJ44" i="1"/>
  <c r="AJ35" i="1"/>
  <c r="AJ25" i="1"/>
  <c r="AJ16" i="1"/>
  <c r="AD15" i="1"/>
  <c r="AD2" i="1"/>
  <c r="AD53" i="1"/>
  <c r="AD31" i="1"/>
  <c r="AD6" i="1"/>
  <c r="AE56" i="1"/>
  <c r="AE35" i="1"/>
  <c r="AE10" i="1"/>
  <c r="AG18" i="1"/>
  <c r="AH46" i="1"/>
  <c r="AH4" i="1"/>
  <c r="AI39" i="1"/>
  <c r="AJ2" i="1"/>
  <c r="AJ70" i="1"/>
  <c r="AJ61" i="1"/>
  <c r="AJ52" i="1"/>
  <c r="AJ43" i="1"/>
  <c r="AJ33" i="1"/>
  <c r="AJ24" i="1"/>
  <c r="AJ15" i="1"/>
  <c r="AD77" i="1"/>
  <c r="AD51" i="1"/>
  <c r="AD25" i="1"/>
  <c r="AD3" i="1"/>
  <c r="AE55" i="1"/>
  <c r="AE29" i="1"/>
  <c r="AE7" i="1"/>
  <c r="AG9" i="1"/>
  <c r="AH45" i="1"/>
  <c r="AH3" i="1"/>
  <c r="AI36" i="1"/>
  <c r="AJ78" i="1"/>
  <c r="AJ69" i="1"/>
  <c r="AJ60" i="1"/>
  <c r="AJ51" i="1"/>
  <c r="AJ41" i="1"/>
  <c r="AJ32" i="1"/>
  <c r="AJ23" i="1"/>
  <c r="AJ14" i="1"/>
  <c r="AD62" i="1"/>
  <c r="AD71" i="1"/>
  <c r="AD49" i="1"/>
  <c r="AD24" i="1"/>
  <c r="AE75" i="1"/>
  <c r="AE53" i="1"/>
  <c r="AE28" i="1"/>
  <c r="AG73" i="1"/>
  <c r="AH77" i="1"/>
  <c r="AH36" i="1"/>
  <c r="AI71" i="1"/>
  <c r="AI27" i="1"/>
  <c r="AJ77" i="1"/>
  <c r="AJ68" i="1"/>
  <c r="AJ59" i="1"/>
  <c r="AJ49" i="1"/>
  <c r="AJ40" i="1"/>
  <c r="AJ31" i="1"/>
  <c r="AJ22" i="1"/>
  <c r="AJ13" i="1"/>
  <c r="AD70" i="1"/>
  <c r="AD43" i="1"/>
  <c r="AD22" i="1"/>
  <c r="AE74" i="1"/>
  <c r="AE47" i="1"/>
  <c r="AE26" i="1"/>
  <c r="AG64" i="1"/>
  <c r="AH76" i="1"/>
  <c r="AH35" i="1"/>
  <c r="AI68" i="1"/>
  <c r="AI26" i="1"/>
  <c r="AJ76" i="1"/>
  <c r="AJ67" i="1"/>
  <c r="AJ57" i="1"/>
  <c r="AJ48" i="1"/>
  <c r="AJ39" i="1"/>
  <c r="AJ30" i="1"/>
  <c r="AJ21" i="1"/>
  <c r="AJ12" i="1"/>
  <c r="AD67" i="1"/>
  <c r="AD42" i="1"/>
  <c r="AD16" i="1"/>
  <c r="AE71" i="1"/>
  <c r="AE46" i="1"/>
  <c r="AE20" i="1"/>
  <c r="AG55" i="1"/>
  <c r="AH68" i="1"/>
  <c r="AH26" i="1"/>
  <c r="AI59" i="1"/>
  <c r="AI17" i="1"/>
  <c r="AJ75" i="1"/>
  <c r="AJ65" i="1"/>
  <c r="AJ56" i="1"/>
  <c r="AJ47" i="1"/>
  <c r="AJ38" i="1"/>
  <c r="AJ29" i="1"/>
  <c r="AJ20" i="1"/>
  <c r="AJ11" i="1"/>
  <c r="AF2" i="1"/>
  <c r="AF15" i="1"/>
  <c r="AF68" i="1"/>
  <c r="AF13" i="1"/>
  <c r="AG54" i="1"/>
  <c r="AG26" i="1"/>
  <c r="AH9" i="1"/>
  <c r="AH17" i="1"/>
  <c r="AH25" i="1"/>
  <c r="AH33" i="1"/>
  <c r="AH41" i="1"/>
  <c r="AH49" i="1"/>
  <c r="AH57" i="1"/>
  <c r="AH65" i="1"/>
  <c r="AD78" i="1"/>
  <c r="AD69" i="1"/>
  <c r="AD59" i="1"/>
  <c r="AD50" i="1"/>
  <c r="AD41" i="1"/>
  <c r="AD32" i="1"/>
  <c r="AD23" i="1"/>
  <c r="AD14" i="1"/>
  <c r="AD5" i="1"/>
  <c r="AE72" i="1"/>
  <c r="AE63" i="1"/>
  <c r="AE54" i="1"/>
  <c r="AE45" i="1"/>
  <c r="AE36" i="1"/>
  <c r="AE27" i="1"/>
  <c r="AE18" i="1"/>
  <c r="AE8" i="1"/>
  <c r="AF76" i="1"/>
  <c r="AF67" i="1"/>
  <c r="AF58" i="1"/>
  <c r="AF49" i="1"/>
  <c r="AF40" i="1"/>
  <c r="AF31" i="1"/>
  <c r="AF21" i="1"/>
  <c r="AF12" i="1"/>
  <c r="AF3" i="1"/>
  <c r="AG71" i="1"/>
  <c r="AG62" i="1"/>
  <c r="AG53" i="1"/>
  <c r="AG44" i="1"/>
  <c r="AG34" i="1"/>
  <c r="AG25" i="1"/>
  <c r="AG16" i="1"/>
  <c r="AG7" i="1"/>
  <c r="AH75" i="1"/>
  <c r="AH66" i="1"/>
  <c r="AH54" i="1"/>
  <c r="AH44" i="1"/>
  <c r="AH34" i="1"/>
  <c r="AH22" i="1"/>
  <c r="AH12" i="1"/>
  <c r="AI2" i="1"/>
  <c r="AI67" i="1"/>
  <c r="AI57" i="1"/>
  <c r="AI47" i="1"/>
  <c r="AI35" i="1"/>
  <c r="AI25" i="1"/>
  <c r="AI15" i="1"/>
  <c r="AI3" i="1"/>
  <c r="AF5" i="1"/>
  <c r="AF32" i="1"/>
  <c r="AG45" i="1"/>
  <c r="AF75" i="1"/>
  <c r="AF66" i="1"/>
  <c r="AF57" i="1"/>
  <c r="AF48" i="1"/>
  <c r="AF39" i="1"/>
  <c r="AF20" i="1"/>
  <c r="AF11" i="1"/>
  <c r="AG2" i="1"/>
  <c r="AG70" i="1"/>
  <c r="AG61" i="1"/>
  <c r="AG52" i="1"/>
  <c r="AG42" i="1"/>
  <c r="AG33" i="1"/>
  <c r="AG24" i="1"/>
  <c r="AG15" i="1"/>
  <c r="AG6" i="1"/>
  <c r="AH74" i="1"/>
  <c r="AH63" i="1"/>
  <c r="AH53" i="1"/>
  <c r="AH43" i="1"/>
  <c r="AH31" i="1"/>
  <c r="AH21" i="1"/>
  <c r="AH11" i="1"/>
  <c r="AI76" i="1"/>
  <c r="AI66" i="1"/>
  <c r="AI56" i="1"/>
  <c r="AI44" i="1"/>
  <c r="AI34" i="1"/>
  <c r="AI24" i="1"/>
  <c r="AI12" i="1"/>
  <c r="AF69" i="1"/>
  <c r="AF24" i="1"/>
  <c r="AF41" i="1"/>
  <c r="AF23" i="1"/>
  <c r="AG63" i="1"/>
  <c r="AG36" i="1"/>
  <c r="AG8" i="1"/>
  <c r="AF29" i="1"/>
  <c r="AD75" i="1"/>
  <c r="AD66" i="1"/>
  <c r="AD57" i="1"/>
  <c r="AD48" i="1"/>
  <c r="AD39" i="1"/>
  <c r="AD30" i="1"/>
  <c r="AD21" i="1"/>
  <c r="AD11" i="1"/>
  <c r="AE2" i="1"/>
  <c r="AE70" i="1"/>
  <c r="AE61" i="1"/>
  <c r="AE52" i="1"/>
  <c r="AE43" i="1"/>
  <c r="AE34" i="1"/>
  <c r="AE24" i="1"/>
  <c r="AE15" i="1"/>
  <c r="AE6" i="1"/>
  <c r="AF74" i="1"/>
  <c r="AF65" i="1"/>
  <c r="AF56" i="1"/>
  <c r="AF47" i="1"/>
  <c r="AF37" i="1"/>
  <c r="AF28" i="1"/>
  <c r="AF19" i="1"/>
  <c r="AF10" i="1"/>
  <c r="AG78" i="1"/>
  <c r="AG69" i="1"/>
  <c r="AG60" i="1"/>
  <c r="AG50" i="1"/>
  <c r="AG41" i="1"/>
  <c r="AG32" i="1"/>
  <c r="AG23" i="1"/>
  <c r="AG14" i="1"/>
  <c r="AG5" i="1"/>
  <c r="AH73" i="1"/>
  <c r="AH62" i="1"/>
  <c r="AH52" i="1"/>
  <c r="AH42" i="1"/>
  <c r="AH30" i="1"/>
  <c r="AH20" i="1"/>
  <c r="AH10" i="1"/>
  <c r="AI75" i="1"/>
  <c r="AI65" i="1"/>
  <c r="AI55" i="1"/>
  <c r="AI43" i="1"/>
  <c r="AI33" i="1"/>
  <c r="AI23" i="1"/>
  <c r="AI11" i="1"/>
  <c r="AF51" i="1"/>
  <c r="AF77" i="1"/>
  <c r="AF4" i="1"/>
  <c r="AG17" i="1"/>
  <c r="AD74" i="1"/>
  <c r="AD65" i="1"/>
  <c r="AD56" i="1"/>
  <c r="AD47" i="1"/>
  <c r="AD38" i="1"/>
  <c r="AD29" i="1"/>
  <c r="AD19" i="1"/>
  <c r="AD10" i="1"/>
  <c r="AE78" i="1"/>
  <c r="AE69" i="1"/>
  <c r="AE60" i="1"/>
  <c r="AE51" i="1"/>
  <c r="AE42" i="1"/>
  <c r="AE32" i="1"/>
  <c r="AE23" i="1"/>
  <c r="AE14" i="1"/>
  <c r="AE5" i="1"/>
  <c r="AF73" i="1"/>
  <c r="AF64" i="1"/>
  <c r="AF55" i="1"/>
  <c r="AF45" i="1"/>
  <c r="AF36" i="1"/>
  <c r="AF27" i="1"/>
  <c r="AF18" i="1"/>
  <c r="AF9" i="1"/>
  <c r="AG77" i="1"/>
  <c r="AG68" i="1"/>
  <c r="AG58" i="1"/>
  <c r="AG49" i="1"/>
  <c r="AG40" i="1"/>
  <c r="AG31" i="1"/>
  <c r="AG22" i="1"/>
  <c r="AG13" i="1"/>
  <c r="AG4" i="1"/>
  <c r="AH71" i="1"/>
  <c r="AH61" i="1"/>
  <c r="AH51" i="1"/>
  <c r="AH39" i="1"/>
  <c r="AH29" i="1"/>
  <c r="AH19" i="1"/>
  <c r="AH7" i="1"/>
  <c r="AI74" i="1"/>
  <c r="AI64" i="1"/>
  <c r="AI52" i="1"/>
  <c r="AI42" i="1"/>
  <c r="AI32" i="1"/>
  <c r="AI20" i="1"/>
  <c r="AI10" i="1"/>
  <c r="AF42" i="1"/>
  <c r="AF59" i="1"/>
  <c r="AD73" i="1"/>
  <c r="AD64" i="1"/>
  <c r="AD55" i="1"/>
  <c r="AD46" i="1"/>
  <c r="AD37" i="1"/>
  <c r="AD27" i="1"/>
  <c r="AD18" i="1"/>
  <c r="AD9" i="1"/>
  <c r="AE77" i="1"/>
  <c r="AE68" i="1"/>
  <c r="AE59" i="1"/>
  <c r="AE50" i="1"/>
  <c r="AE40" i="1"/>
  <c r="AE31" i="1"/>
  <c r="AE22" i="1"/>
  <c r="AE13" i="1"/>
  <c r="AE4" i="1"/>
  <c r="AF72" i="1"/>
  <c r="AF63" i="1"/>
  <c r="AF53" i="1"/>
  <c r="AF44" i="1"/>
  <c r="AF35" i="1"/>
  <c r="AF26" i="1"/>
  <c r="AF17" i="1"/>
  <c r="AF8" i="1"/>
  <c r="AG76" i="1"/>
  <c r="AG66" i="1"/>
  <c r="AG57" i="1"/>
  <c r="AG48" i="1"/>
  <c r="AG39" i="1"/>
  <c r="AG30" i="1"/>
  <c r="AG21" i="1"/>
  <c r="AG12" i="1"/>
  <c r="AH2" i="1"/>
  <c r="AH70" i="1"/>
  <c r="AH60" i="1"/>
  <c r="AH50" i="1"/>
  <c r="AH38" i="1"/>
  <c r="AH28" i="1"/>
  <c r="AH18" i="1"/>
  <c r="AH6" i="1"/>
  <c r="AI73" i="1"/>
  <c r="AI63" i="1"/>
  <c r="AI51" i="1"/>
  <c r="AI41" i="1"/>
  <c r="AI31" i="1"/>
  <c r="AI19" i="1"/>
  <c r="AF60" i="1"/>
  <c r="AF33" i="1"/>
  <c r="AF50" i="1"/>
  <c r="AG72" i="1"/>
  <c r="AI6" i="1"/>
  <c r="AI14" i="1"/>
  <c r="AI22" i="1"/>
  <c r="AI30" i="1"/>
  <c r="AI38" i="1"/>
  <c r="AI46" i="1"/>
  <c r="AI54" i="1"/>
  <c r="AI62" i="1"/>
  <c r="AI70" i="1"/>
  <c r="AI78" i="1"/>
  <c r="AD72" i="1"/>
  <c r="AD63" i="1"/>
  <c r="AD54" i="1"/>
  <c r="AD45" i="1"/>
  <c r="AD35" i="1"/>
  <c r="AD26" i="1"/>
  <c r="AD17" i="1"/>
  <c r="AE76" i="1"/>
  <c r="AE67" i="1"/>
  <c r="AE58" i="1"/>
  <c r="AE48" i="1"/>
  <c r="AE39" i="1"/>
  <c r="AE30" i="1"/>
  <c r="AE21" i="1"/>
  <c r="AE12" i="1"/>
  <c r="AF71" i="1"/>
  <c r="AF61" i="1"/>
  <c r="AF52" i="1"/>
  <c r="AF43" i="1"/>
  <c r="AF34" i="1"/>
  <c r="AF25" i="1"/>
  <c r="AF16" i="1"/>
  <c r="AG74" i="1"/>
  <c r="AG65" i="1"/>
  <c r="AG56" i="1"/>
  <c r="AG47" i="1"/>
  <c r="AG38" i="1"/>
  <c r="AG29" i="1"/>
  <c r="AG20" i="1"/>
  <c r="AH78" i="1"/>
  <c r="AH69" i="1"/>
  <c r="AH59" i="1"/>
  <c r="AH47" i="1"/>
  <c r="AH37" i="1"/>
  <c r="AH27" i="1"/>
  <c r="AH15" i="1"/>
  <c r="AH5" i="1"/>
  <c r="AI72" i="1"/>
  <c r="AI60" i="1"/>
  <c r="AI50" i="1"/>
  <c r="AI40" i="1"/>
  <c r="AI28" i="1"/>
  <c r="AI18" i="1"/>
  <c r="AI8" i="1"/>
  <c r="AD76" i="1"/>
  <c r="AD68" i="1"/>
  <c r="AD60" i="1"/>
  <c r="AD52" i="1"/>
  <c r="AD44" i="1"/>
  <c r="AD36" i="1"/>
  <c r="AD28" i="1"/>
  <c r="AD20" i="1"/>
  <c r="AD12" i="1"/>
  <c r="AD4" i="1"/>
  <c r="AE73" i="1"/>
  <c r="AE65" i="1"/>
  <c r="AE57" i="1"/>
  <c r="AE49" i="1"/>
  <c r="AE41" i="1"/>
  <c r="AE33" i="1"/>
  <c r="AE25" i="1"/>
  <c r="AE17" i="1"/>
  <c r="AE9" i="1"/>
  <c r="AF78" i="1"/>
  <c r="AF70" i="1"/>
  <c r="AF62" i="1"/>
  <c r="AF54" i="1"/>
  <c r="AF46" i="1"/>
  <c r="AF38" i="1"/>
  <c r="AF30" i="1"/>
  <c r="AF22" i="1"/>
  <c r="AF14" i="1"/>
  <c r="AF6" i="1"/>
  <c r="AG75" i="1"/>
  <c r="AG67" i="1"/>
  <c r="AG59" i="1"/>
  <c r="AG51" i="1"/>
  <c r="AG43" i="1"/>
  <c r="AG35" i="1"/>
  <c r="AG27" i="1"/>
  <c r="AG19" i="1"/>
  <c r="AG11" i="1"/>
  <c r="AG3" i="1"/>
  <c r="AH72" i="1"/>
  <c r="AH64" i="1"/>
  <c r="AH56" i="1"/>
  <c r="AH48" i="1"/>
  <c r="AH40" i="1"/>
  <c r="AH32" i="1"/>
  <c r="AH24" i="1"/>
  <c r="AH16" i="1"/>
  <c r="AH8" i="1"/>
  <c r="AI77" i="1"/>
  <c r="AI69" i="1"/>
  <c r="AI61" i="1"/>
  <c r="AI53" i="1"/>
  <c r="AI45" i="1"/>
  <c r="AI37" i="1"/>
  <c r="AI29" i="1"/>
  <c r="AI21" i="1"/>
  <c r="AI13" i="1"/>
  <c r="AI5" i="1"/>
  <c r="AJ74" i="1"/>
  <c r="AJ66" i="1"/>
  <c r="AJ58" i="1"/>
  <c r="AJ50" i="1"/>
  <c r="AJ42" i="1"/>
  <c r="AJ34" i="1"/>
  <c r="AJ26" i="1"/>
  <c r="AJ18" i="1"/>
  <c r="AJ10" i="1"/>
  <c r="AJ9" i="1"/>
  <c r="AJ8" i="1"/>
  <c r="AJ7" i="1"/>
  <c r="AJ6" i="1"/>
  <c r="AJ5" i="1"/>
  <c r="AJ4" i="1"/>
  <c r="CF3" i="3"/>
  <c r="CF4" i="3"/>
  <c r="CF5" i="3"/>
  <c r="CF6" i="3"/>
  <c r="CF7" i="3"/>
  <c r="CF8" i="3"/>
  <c r="CF9" i="3"/>
  <c r="CF10" i="3"/>
  <c r="CF11" i="3"/>
  <c r="CF12" i="3"/>
  <c r="CF13" i="3"/>
  <c r="CF14" i="3"/>
  <c r="CF15" i="3"/>
  <c r="CF16" i="3"/>
  <c r="CF17" i="3"/>
  <c r="CF18" i="3"/>
  <c r="CF19" i="3"/>
  <c r="CF20" i="3"/>
  <c r="CF21" i="3"/>
  <c r="CF22" i="3"/>
  <c r="CF23" i="3"/>
  <c r="CF24" i="3"/>
  <c r="CF25" i="3"/>
  <c r="CF26" i="3"/>
  <c r="CF27" i="3"/>
  <c r="CF28" i="3"/>
  <c r="CF29" i="3"/>
  <c r="CF30" i="3"/>
  <c r="CF31" i="3"/>
  <c r="CF32" i="3"/>
  <c r="CF33" i="3"/>
  <c r="CF34" i="3"/>
  <c r="CF35" i="3"/>
  <c r="CF36" i="3"/>
  <c r="CF37" i="3"/>
  <c r="CF38" i="3"/>
  <c r="CF39" i="3"/>
  <c r="CF40" i="3"/>
  <c r="CF41" i="3"/>
  <c r="CF42" i="3"/>
  <c r="CF43" i="3"/>
  <c r="CF44" i="3"/>
  <c r="CF45" i="3"/>
  <c r="CF46" i="3"/>
  <c r="CF47" i="3"/>
  <c r="CF48" i="3"/>
  <c r="CF49" i="3"/>
  <c r="CF50" i="3"/>
  <c r="CF51" i="3"/>
  <c r="CF52" i="3"/>
  <c r="CF53" i="3"/>
  <c r="CF54" i="3"/>
  <c r="CF55" i="3"/>
  <c r="CF56" i="3"/>
  <c r="CF57" i="3"/>
  <c r="CF58" i="3"/>
  <c r="CF59" i="3"/>
  <c r="CF60" i="3"/>
  <c r="CF61" i="3"/>
  <c r="CF62" i="3"/>
  <c r="CF63" i="3"/>
  <c r="CF64" i="3"/>
  <c r="CF65" i="3"/>
  <c r="CF66" i="3"/>
  <c r="CF67" i="3"/>
  <c r="CF68" i="3"/>
  <c r="CF69" i="3"/>
  <c r="CF70" i="3"/>
  <c r="CF71" i="3"/>
  <c r="CF72" i="3"/>
  <c r="CF73" i="3"/>
  <c r="CF74" i="3"/>
  <c r="CF75" i="3"/>
  <c r="CF76" i="3"/>
  <c r="CF77" i="3"/>
  <c r="CF78" i="3"/>
  <c r="CF2" i="3"/>
  <c r="BT3" i="3"/>
  <c r="BT4" i="3"/>
  <c r="BT5" i="3"/>
  <c r="BT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T20" i="3"/>
  <c r="BT21" i="3"/>
  <c r="BT22" i="3"/>
  <c r="BT23" i="3"/>
  <c r="BT24" i="3"/>
  <c r="BT25" i="3"/>
  <c r="BT26" i="3"/>
  <c r="BT27" i="3"/>
  <c r="BT28" i="3"/>
  <c r="BT29" i="3"/>
  <c r="BT30" i="3"/>
  <c r="BT31" i="3"/>
  <c r="BT32" i="3"/>
  <c r="BT33" i="3"/>
  <c r="BT34" i="3"/>
  <c r="BT35" i="3"/>
  <c r="BT36" i="3"/>
  <c r="BT37" i="3"/>
  <c r="BT38" i="3"/>
  <c r="BT39" i="3"/>
  <c r="BT40" i="3"/>
  <c r="BT41" i="3"/>
  <c r="BT42" i="3"/>
  <c r="BT43" i="3"/>
  <c r="BT44" i="3"/>
  <c r="BT45" i="3"/>
  <c r="BT46" i="3"/>
  <c r="BT47" i="3"/>
  <c r="BT48" i="3"/>
  <c r="BT49" i="3"/>
  <c r="BT50" i="3"/>
  <c r="BT51" i="3"/>
  <c r="BT52" i="3"/>
  <c r="BT53" i="3"/>
  <c r="BT54" i="3"/>
  <c r="BT55" i="3"/>
  <c r="BT56" i="3"/>
  <c r="BT57" i="3"/>
  <c r="BT58" i="3"/>
  <c r="BT59" i="3"/>
  <c r="BT60" i="3"/>
  <c r="BT61" i="3"/>
  <c r="BT62" i="3"/>
  <c r="BT63" i="3"/>
  <c r="BT64" i="3"/>
  <c r="BT79" i="3" s="1"/>
  <c r="BT65" i="3"/>
  <c r="BT66" i="3"/>
  <c r="BT67" i="3"/>
  <c r="BT68" i="3"/>
  <c r="BT69" i="3"/>
  <c r="BT70" i="3"/>
  <c r="BT71" i="3"/>
  <c r="BT72" i="3"/>
  <c r="BT73" i="3"/>
  <c r="BT74" i="3"/>
  <c r="BT75" i="3"/>
  <c r="BT76" i="3"/>
  <c r="BT77" i="3"/>
  <c r="BT78" i="3"/>
  <c r="BT2" i="3"/>
  <c r="BH3" i="3"/>
  <c r="BH4" i="3"/>
  <c r="BH5" i="3"/>
  <c r="BH6" i="3"/>
  <c r="BH7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76" i="3"/>
  <c r="BH77" i="3"/>
  <c r="BH78" i="3"/>
  <c r="BH2" i="3"/>
  <c r="AV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2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2" i="3"/>
  <c r="AJ79" i="3" s="1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2" i="3"/>
  <c r="CF79" i="3" l="1"/>
  <c r="BH79" i="3"/>
  <c r="AV79" i="3"/>
  <c r="X79" i="3"/>
  <c r="H20" i="12"/>
  <c r="K18" i="12"/>
  <c r="S38" i="10"/>
  <c r="S30" i="10"/>
  <c r="S54" i="10"/>
  <c r="S22" i="10"/>
  <c r="S102" i="10"/>
  <c r="S150" i="10"/>
  <c r="S70" i="10"/>
  <c r="S142" i="10"/>
  <c r="S228" i="10"/>
  <c r="S134" i="10"/>
  <c r="S198" i="10"/>
  <c r="S21" i="10"/>
  <c r="S126" i="10"/>
  <c r="S174" i="10"/>
  <c r="S46" i="10"/>
  <c r="S361" i="10"/>
  <c r="S222" i="10"/>
  <c r="S306" i="10"/>
  <c r="S94" i="10"/>
  <c r="S158" i="10"/>
  <c r="S14" i="10"/>
  <c r="S12" i="10"/>
  <c r="S214" i="10"/>
  <c r="S223" i="10"/>
  <c r="S242" i="10"/>
  <c r="S110" i="10"/>
  <c r="S55" i="10"/>
  <c r="S119" i="10"/>
  <c r="S183" i="10"/>
  <c r="S166" i="10"/>
  <c r="S11" i="10"/>
  <c r="S47" i="10"/>
  <c r="S111" i="10"/>
  <c r="S175" i="10"/>
  <c r="S86" i="10"/>
  <c r="S39" i="10"/>
  <c r="S103" i="10"/>
  <c r="S167" i="10"/>
  <c r="S250" i="10"/>
  <c r="S182" i="10"/>
  <c r="S224" i="10"/>
  <c r="S428" i="10"/>
  <c r="S31" i="10"/>
  <c r="S95" i="10"/>
  <c r="S159" i="10"/>
  <c r="S190" i="10"/>
  <c r="S62" i="10"/>
  <c r="S23" i="10"/>
  <c r="S87" i="10"/>
  <c r="S151" i="10"/>
  <c r="S78" i="10"/>
  <c r="S206" i="10"/>
  <c r="S15" i="10"/>
  <c r="S79" i="10"/>
  <c r="S143" i="10"/>
  <c r="S207" i="10"/>
  <c r="S63" i="10"/>
  <c r="S314" i="10"/>
  <c r="S48" i="10"/>
  <c r="S112" i="10"/>
  <c r="S71" i="10"/>
  <c r="S104" i="10"/>
  <c r="S168" i="10"/>
  <c r="S191" i="10"/>
  <c r="S24" i="10"/>
  <c r="S40" i="10"/>
  <c r="S96" i="10"/>
  <c r="S88" i="10"/>
  <c r="S152" i="10"/>
  <c r="S216" i="10"/>
  <c r="S392" i="10"/>
  <c r="S215" i="10"/>
  <c r="S80" i="10"/>
  <c r="S144" i="10"/>
  <c r="S199" i="10"/>
  <c r="S431" i="10"/>
  <c r="S72" i="10"/>
  <c r="S136" i="10"/>
  <c r="S120" i="10"/>
  <c r="S176" i="10"/>
  <c r="S49" i="10"/>
  <c r="S113" i="10"/>
  <c r="S177" i="10"/>
  <c r="S266" i="10"/>
  <c r="S394" i="10"/>
  <c r="S74" i="10"/>
  <c r="S128" i="10"/>
  <c r="S160" i="10"/>
  <c r="S56" i="10"/>
  <c r="S192" i="10"/>
  <c r="S33" i="10"/>
  <c r="S97" i="10"/>
  <c r="S161" i="10"/>
  <c r="S227" i="10"/>
  <c r="S58" i="10"/>
  <c r="S118" i="10"/>
  <c r="S127" i="10"/>
  <c r="S16" i="10"/>
  <c r="S64" i="10"/>
  <c r="S25" i="10"/>
  <c r="S89" i="10"/>
  <c r="S153" i="10"/>
  <c r="S217" i="10"/>
  <c r="S50" i="10"/>
  <c r="S135" i="10"/>
  <c r="S208" i="10"/>
  <c r="S17" i="10"/>
  <c r="S81" i="10"/>
  <c r="S145" i="10"/>
  <c r="S184" i="10"/>
  <c r="S258" i="10"/>
  <c r="S9" i="10"/>
  <c r="S73" i="10"/>
  <c r="S137" i="10"/>
  <c r="S201" i="10"/>
  <c r="S34" i="10"/>
  <c r="S57" i="10"/>
  <c r="S105" i="10"/>
  <c r="S26" i="10"/>
  <c r="S98" i="10"/>
  <c r="S122" i="10"/>
  <c r="S186" i="10"/>
  <c r="S178" i="10"/>
  <c r="S8" i="10"/>
  <c r="S484" i="10"/>
  <c r="S65" i="10"/>
  <c r="S185" i="10"/>
  <c r="S439" i="10"/>
  <c r="S114" i="10"/>
  <c r="S170" i="10"/>
  <c r="S200" i="10"/>
  <c r="S10" i="10"/>
  <c r="S41" i="10"/>
  <c r="S209" i="10"/>
  <c r="S234" i="10"/>
  <c r="S66" i="10"/>
  <c r="S90" i="10"/>
  <c r="S162" i="10"/>
  <c r="S32" i="10"/>
  <c r="S193" i="10"/>
  <c r="S154" i="10"/>
  <c r="S218" i="10"/>
  <c r="S82" i="10"/>
  <c r="S138" i="10"/>
  <c r="S202" i="10"/>
  <c r="S274" i="10"/>
  <c r="S210" i="10"/>
  <c r="S51" i="10"/>
  <c r="S115" i="10"/>
  <c r="S179" i="10"/>
  <c r="S282" i="10"/>
  <c r="S518" i="10"/>
  <c r="S454" i="10"/>
  <c r="S525" i="10"/>
  <c r="S461" i="10"/>
  <c r="S492" i="10"/>
  <c r="S475" i="10"/>
  <c r="S506" i="10"/>
  <c r="S442" i="10"/>
  <c r="S528" i="10"/>
  <c r="S464" i="10"/>
  <c r="S497" i="10"/>
  <c r="S359" i="10"/>
  <c r="S457" i="10"/>
  <c r="S342" i="10"/>
  <c r="S433" i="10"/>
  <c r="S341" i="10"/>
  <c r="S405" i="10"/>
  <c r="S348" i="10"/>
  <c r="S410" i="10"/>
  <c r="S371" i="10"/>
  <c r="S425" i="10"/>
  <c r="S297" i="10"/>
  <c r="S233" i="10"/>
  <c r="S312" i="10"/>
  <c r="S248" i="10"/>
  <c r="S319" i="10"/>
  <c r="S255" i="10"/>
  <c r="S362" i="10"/>
  <c r="S294" i="10"/>
  <c r="S230" i="10"/>
  <c r="S321" i="10"/>
  <c r="S261" i="10"/>
  <c r="S426" i="10"/>
  <c r="S308" i="10"/>
  <c r="S244" i="10"/>
  <c r="S354" i="10"/>
  <c r="S275" i="10"/>
  <c r="S36" i="10"/>
  <c r="S100" i="10"/>
  <c r="S164" i="10"/>
  <c r="S42" i="10"/>
  <c r="S43" i="10"/>
  <c r="S107" i="10"/>
  <c r="S171" i="10"/>
  <c r="S510" i="10"/>
  <c r="S446" i="10"/>
  <c r="S517" i="10"/>
  <c r="S453" i="10"/>
  <c r="S531" i="10"/>
  <c r="S467" i="10"/>
  <c r="S498" i="10"/>
  <c r="S434" i="10"/>
  <c r="S520" i="10"/>
  <c r="S456" i="10"/>
  <c r="S481" i="10"/>
  <c r="S351" i="10"/>
  <c r="S398" i="10"/>
  <c r="S334" i="10"/>
  <c r="S397" i="10"/>
  <c r="S333" i="10"/>
  <c r="S404" i="10"/>
  <c r="S340" i="10"/>
  <c r="S409" i="10"/>
  <c r="S363" i="10"/>
  <c r="S401" i="10"/>
  <c r="S289" i="10"/>
  <c r="S225" i="10"/>
  <c r="S304" i="10"/>
  <c r="S240" i="10"/>
  <c r="S311" i="10"/>
  <c r="S247" i="10"/>
  <c r="S360" i="10"/>
  <c r="S286" i="10"/>
  <c r="S429" i="10"/>
  <c r="S317" i="10"/>
  <c r="S253" i="10"/>
  <c r="S415" i="10"/>
  <c r="S300" i="10"/>
  <c r="S236" i="10"/>
  <c r="S352" i="10"/>
  <c r="S267" i="10"/>
  <c r="S121" i="10"/>
  <c r="S106" i="10"/>
  <c r="S146" i="10"/>
  <c r="S7" i="10"/>
  <c r="S35" i="10"/>
  <c r="S99" i="10"/>
  <c r="S163" i="10"/>
  <c r="S502" i="10"/>
  <c r="S438" i="10"/>
  <c r="S509" i="10"/>
  <c r="S445" i="10"/>
  <c r="S523" i="10"/>
  <c r="S459" i="10"/>
  <c r="S490" i="10"/>
  <c r="S541" i="10"/>
  <c r="S512" i="10"/>
  <c r="S448" i="10"/>
  <c r="S455" i="10"/>
  <c r="S343" i="10"/>
  <c r="S390" i="10"/>
  <c r="S326" i="10"/>
  <c r="S389" i="10"/>
  <c r="S325" i="10"/>
  <c r="S396" i="10"/>
  <c r="S513" i="10"/>
  <c r="S408" i="10"/>
  <c r="S355" i="10"/>
  <c r="S370" i="10"/>
  <c r="S281" i="10"/>
  <c r="S437" i="10"/>
  <c r="S296" i="10"/>
  <c r="S232" i="10"/>
  <c r="S303" i="10"/>
  <c r="S239" i="10"/>
  <c r="S332" i="10"/>
  <c r="S278" i="10"/>
  <c r="S418" i="10"/>
  <c r="S309" i="10"/>
  <c r="S245" i="10"/>
  <c r="S378" i="10"/>
  <c r="S292" i="10"/>
  <c r="S527" i="10"/>
  <c r="S323" i="10"/>
  <c r="S259" i="10"/>
  <c r="S20" i="10"/>
  <c r="S84" i="10"/>
  <c r="S148" i="10"/>
  <c r="S212" i="10"/>
  <c r="S129" i="10"/>
  <c r="S27" i="10"/>
  <c r="S91" i="10"/>
  <c r="S155" i="10"/>
  <c r="S219" i="10"/>
  <c r="S494" i="10"/>
  <c r="S430" i="10"/>
  <c r="S501" i="10"/>
  <c r="S532" i="10"/>
  <c r="S515" i="10"/>
  <c r="S451" i="10"/>
  <c r="S482" i="10"/>
  <c r="S540" i="10"/>
  <c r="S504" i="10"/>
  <c r="S440" i="10"/>
  <c r="S399" i="10"/>
  <c r="S335" i="10"/>
  <c r="S382" i="10"/>
  <c r="S521" i="10"/>
  <c r="S381" i="10"/>
  <c r="S543" i="10"/>
  <c r="S388" i="10"/>
  <c r="S468" i="10"/>
  <c r="S407" i="10"/>
  <c r="S347" i="10"/>
  <c r="S368" i="10"/>
  <c r="S273" i="10"/>
  <c r="S419" i="10"/>
  <c r="S288" i="10"/>
  <c r="S427" i="10"/>
  <c r="S295" i="10"/>
  <c r="S231" i="10"/>
  <c r="S328" i="10"/>
  <c r="S270" i="10"/>
  <c r="S402" i="10"/>
  <c r="S301" i="10"/>
  <c r="S237" i="10"/>
  <c r="S376" i="10"/>
  <c r="S284" i="10"/>
  <c r="S465" i="10"/>
  <c r="S315" i="10"/>
  <c r="S251" i="10"/>
  <c r="S76" i="10"/>
  <c r="S140" i="10"/>
  <c r="S204" i="10"/>
  <c r="S19" i="10"/>
  <c r="S83" i="10"/>
  <c r="S147" i="10"/>
  <c r="S211" i="10"/>
  <c r="S486" i="10"/>
  <c r="S422" i="10"/>
  <c r="S493" i="10"/>
  <c r="S524" i="10"/>
  <c r="S507" i="10"/>
  <c r="S443" i="10"/>
  <c r="S474" i="10"/>
  <c r="S539" i="10"/>
  <c r="S496" i="10"/>
  <c r="S432" i="10"/>
  <c r="S391" i="10"/>
  <c r="S327" i="10"/>
  <c r="S374" i="10"/>
  <c r="S489" i="10"/>
  <c r="S373" i="10"/>
  <c r="S535" i="10"/>
  <c r="S380" i="10"/>
  <c r="S449" i="10"/>
  <c r="S403" i="10"/>
  <c r="S339" i="10"/>
  <c r="S337" i="10"/>
  <c r="S265" i="10"/>
  <c r="S377" i="10"/>
  <c r="S280" i="10"/>
  <c r="S416" i="10"/>
  <c r="S287" i="10"/>
  <c r="S505" i="10"/>
  <c r="S320" i="10"/>
  <c r="S262" i="10"/>
  <c r="S400" i="10"/>
  <c r="S293" i="10"/>
  <c r="S229" i="10"/>
  <c r="S345" i="10"/>
  <c r="S276" i="10"/>
  <c r="S435" i="10"/>
  <c r="S307" i="10"/>
  <c r="S243" i="10"/>
  <c r="S68" i="10"/>
  <c r="S132" i="10"/>
  <c r="S196" i="10"/>
  <c r="S169" i="10"/>
  <c r="S18" i="10"/>
  <c r="S417" i="10"/>
  <c r="S67" i="10"/>
  <c r="S131" i="10"/>
  <c r="S195" i="10"/>
  <c r="S534" i="10"/>
  <c r="S470" i="10"/>
  <c r="S406" i="10"/>
  <c r="S477" i="10"/>
  <c r="S508" i="10"/>
  <c r="S491" i="10"/>
  <c r="S522" i="10"/>
  <c r="S458" i="10"/>
  <c r="S537" i="10"/>
  <c r="S480" i="10"/>
  <c r="S487" i="10"/>
  <c r="S375" i="10"/>
  <c r="S511" i="10"/>
  <c r="S358" i="10"/>
  <c r="S452" i="10"/>
  <c r="S357" i="10"/>
  <c r="S473" i="10"/>
  <c r="S364" i="10"/>
  <c r="S412" i="10"/>
  <c r="S387" i="10"/>
  <c r="S463" i="10"/>
  <c r="S313" i="10"/>
  <c r="S249" i="10"/>
  <c r="S344" i="10"/>
  <c r="S264" i="10"/>
  <c r="S384" i="10"/>
  <c r="S271" i="10"/>
  <c r="S421" i="10"/>
  <c r="S310" i="10"/>
  <c r="S246" i="10"/>
  <c r="S338" i="10"/>
  <c r="S277" i="10"/>
  <c r="S460" i="10"/>
  <c r="S322" i="10"/>
  <c r="S260" i="10"/>
  <c r="S420" i="10"/>
  <c r="S291" i="10"/>
  <c r="S6" i="10"/>
  <c r="S52" i="10"/>
  <c r="S116" i="10"/>
  <c r="S180" i="10"/>
  <c r="S414" i="10"/>
  <c r="S530" i="10"/>
  <c r="S519" i="10"/>
  <c r="S471" i="10"/>
  <c r="S413" i="10"/>
  <c r="S257" i="10"/>
  <c r="S279" i="10"/>
  <c r="S369" i="10"/>
  <c r="S268" i="10"/>
  <c r="S124" i="10"/>
  <c r="S172" i="10"/>
  <c r="S220" i="10"/>
  <c r="S53" i="10"/>
  <c r="S109" i="10"/>
  <c r="S173" i="10"/>
  <c r="S298" i="10"/>
  <c r="S476" i="10"/>
  <c r="S441" i="10"/>
  <c r="S69" i="10"/>
  <c r="S462" i="10"/>
  <c r="S130" i="10"/>
  <c r="S123" i="10"/>
  <c r="S533" i="10"/>
  <c r="S514" i="10"/>
  <c r="S529" i="10"/>
  <c r="S436" i="10"/>
  <c r="S411" i="10"/>
  <c r="S241" i="10"/>
  <c r="S263" i="10"/>
  <c r="S336" i="10"/>
  <c r="S252" i="10"/>
  <c r="S28" i="10"/>
  <c r="S226" i="10"/>
  <c r="S101" i="10"/>
  <c r="S165" i="10"/>
  <c r="S235" i="10"/>
  <c r="S526" i="10"/>
  <c r="S444" i="10"/>
  <c r="S197" i="10"/>
  <c r="S187" i="10"/>
  <c r="S472" i="10"/>
  <c r="S353" i="10"/>
  <c r="S117" i="10"/>
  <c r="S203" i="10"/>
  <c r="S485" i="10"/>
  <c r="S466" i="10"/>
  <c r="S383" i="10"/>
  <c r="S365" i="10"/>
  <c r="S395" i="10"/>
  <c r="S346" i="10"/>
  <c r="S424" i="10"/>
  <c r="S285" i="10"/>
  <c r="S423" i="10"/>
  <c r="S13" i="10"/>
  <c r="S93" i="10"/>
  <c r="S157" i="10"/>
  <c r="S221" i="10"/>
  <c r="S500" i="10"/>
  <c r="S256" i="10"/>
  <c r="S483" i="10"/>
  <c r="S305" i="10"/>
  <c r="S316" i="10"/>
  <c r="S59" i="10"/>
  <c r="S469" i="10"/>
  <c r="S450" i="10"/>
  <c r="S367" i="10"/>
  <c r="S349" i="10"/>
  <c r="S379" i="10"/>
  <c r="S331" i="10"/>
  <c r="S393" i="10"/>
  <c r="S269" i="10"/>
  <c r="S385" i="10"/>
  <c r="S60" i="10"/>
  <c r="S108" i="10"/>
  <c r="S156" i="10"/>
  <c r="S85" i="10"/>
  <c r="S149" i="10"/>
  <c r="S213" i="10"/>
  <c r="S447" i="10"/>
  <c r="S283" i="10"/>
  <c r="S290" i="10"/>
  <c r="S194" i="10"/>
  <c r="S139" i="10"/>
  <c r="S542" i="10"/>
  <c r="S516" i="10"/>
  <c r="S538" i="10"/>
  <c r="S544" i="10"/>
  <c r="S503" i="10"/>
  <c r="S495" i="10"/>
  <c r="S272" i="10"/>
  <c r="S318" i="10"/>
  <c r="S479" i="10"/>
  <c r="S299" i="10"/>
  <c r="S45" i="10"/>
  <c r="S77" i="10"/>
  <c r="S141" i="10"/>
  <c r="S205" i="10"/>
  <c r="S330" i="10"/>
  <c r="S536" i="10"/>
  <c r="S302" i="10"/>
  <c r="S188" i="10"/>
  <c r="S37" i="10"/>
  <c r="S133" i="10"/>
  <c r="S350" i="10"/>
  <c r="S238" i="10"/>
  <c r="S181" i="10"/>
  <c r="S75" i="10"/>
  <c r="S478" i="10"/>
  <c r="S499" i="10"/>
  <c r="S488" i="10"/>
  <c r="S366" i="10"/>
  <c r="S372" i="10"/>
  <c r="S324" i="10"/>
  <c r="S386" i="10"/>
  <c r="S254" i="10"/>
  <c r="S329" i="10"/>
  <c r="S44" i="10"/>
  <c r="S92" i="10"/>
  <c r="S29" i="10"/>
  <c r="S61" i="10"/>
  <c r="S125" i="10"/>
  <c r="S189" i="10"/>
  <c r="S356" i="10"/>
  <c r="D20" i="12"/>
  <c r="J10" i="10" s="1"/>
  <c r="E20" i="12"/>
  <c r="K9" i="10"/>
  <c r="P7" i="10"/>
  <c r="B16" i="12" s="1"/>
  <c r="F20" i="12"/>
  <c r="M9" i="10"/>
  <c r="L9" i="10"/>
  <c r="G20" i="12"/>
  <c r="N9" i="10"/>
  <c r="H21" i="12" l="1"/>
  <c r="K20" i="12"/>
  <c r="E21" i="12"/>
  <c r="K10" i="10"/>
  <c r="P8" i="10"/>
  <c r="B17" i="12" s="1"/>
  <c r="G21" i="12"/>
  <c r="N10" i="10"/>
  <c r="T181" i="10"/>
  <c r="T117" i="10"/>
  <c r="T157" i="10"/>
  <c r="T93" i="10"/>
  <c r="T45" i="10"/>
  <c r="T197" i="10"/>
  <c r="T133" i="10"/>
  <c r="T69" i="10"/>
  <c r="T29" i="10"/>
  <c r="T173" i="10"/>
  <c r="T109" i="10"/>
  <c r="T20" i="10"/>
  <c r="T189" i="10"/>
  <c r="T125" i="10"/>
  <c r="T37" i="10"/>
  <c r="T335" i="10"/>
  <c r="T149" i="10"/>
  <c r="T85" i="10"/>
  <c r="T53" i="10"/>
  <c r="T52" i="10"/>
  <c r="T165" i="10"/>
  <c r="T101" i="10"/>
  <c r="T61" i="10"/>
  <c r="T13" i="10"/>
  <c r="T141" i="10"/>
  <c r="T77" i="10"/>
  <c r="T21" i="10"/>
  <c r="T6" i="10"/>
  <c r="T368" i="10"/>
  <c r="T213" i="10"/>
  <c r="T235" i="10"/>
  <c r="T205" i="10"/>
  <c r="T313" i="10"/>
  <c r="T46" i="10"/>
  <c r="T110" i="10"/>
  <c r="T174" i="10"/>
  <c r="T38" i="10"/>
  <c r="T102" i="10"/>
  <c r="T166" i="10"/>
  <c r="T221" i="10"/>
  <c r="T12" i="10"/>
  <c r="T30" i="10"/>
  <c r="T94" i="10"/>
  <c r="T158" i="10"/>
  <c r="T222" i="10"/>
  <c r="T22" i="10"/>
  <c r="T86" i="10"/>
  <c r="T150" i="10"/>
  <c r="T225" i="10"/>
  <c r="T470" i="10"/>
  <c r="T14" i="10"/>
  <c r="T78" i="10"/>
  <c r="T142" i="10"/>
  <c r="T233" i="10"/>
  <c r="T70" i="10"/>
  <c r="T134" i="10"/>
  <c r="T198" i="10"/>
  <c r="T206" i="10"/>
  <c r="T224" i="10"/>
  <c r="T103" i="10"/>
  <c r="T190" i="10"/>
  <c r="T39" i="10"/>
  <c r="T95" i="10"/>
  <c r="T159" i="10"/>
  <c r="T87" i="10"/>
  <c r="T151" i="10"/>
  <c r="T214" i="10"/>
  <c r="T257" i="10"/>
  <c r="T79" i="10"/>
  <c r="T143" i="10"/>
  <c r="T207" i="10"/>
  <c r="T265" i="10"/>
  <c r="T118" i="10"/>
  <c r="T71" i="10"/>
  <c r="T135" i="10"/>
  <c r="T126" i="10"/>
  <c r="T11" i="10"/>
  <c r="T63" i="10"/>
  <c r="T127" i="10"/>
  <c r="T62" i="10"/>
  <c r="T47" i="10"/>
  <c r="T525" i="10"/>
  <c r="T461" i="10"/>
  <c r="T532" i="10"/>
  <c r="T468" i="10"/>
  <c r="T499" i="10"/>
  <c r="T482" i="10"/>
  <c r="T513" i="10"/>
  <c r="T449" i="10"/>
  <c r="T519" i="10"/>
  <c r="T455" i="10"/>
  <c r="T504" i="10"/>
  <c r="T366" i="10"/>
  <c r="T483" i="10"/>
  <c r="T365" i="10"/>
  <c r="T496" i="10"/>
  <c r="T372" i="10"/>
  <c r="T480" i="10"/>
  <c r="T406" i="10"/>
  <c r="T347" i="10"/>
  <c r="T420" i="10"/>
  <c r="T394" i="10"/>
  <c r="T422" i="10"/>
  <c r="T296" i="10"/>
  <c r="T232" i="10"/>
  <c r="T311" i="10"/>
  <c r="T247" i="10"/>
  <c r="T328" i="10"/>
  <c r="T270" i="10"/>
  <c r="T367" i="10"/>
  <c r="T277" i="10"/>
  <c r="T467" i="10"/>
  <c r="T316" i="10"/>
  <c r="T252" i="10"/>
  <c r="T383" i="10"/>
  <c r="T275" i="10"/>
  <c r="T361" i="10"/>
  <c r="T274" i="10"/>
  <c r="T40" i="10"/>
  <c r="T104" i="10"/>
  <c r="T168" i="10"/>
  <c r="T65" i="10"/>
  <c r="T55" i="10"/>
  <c r="T191" i="10"/>
  <c r="T215" i="10"/>
  <c r="T517" i="10"/>
  <c r="T453" i="10"/>
  <c r="T524" i="10"/>
  <c r="T460" i="10"/>
  <c r="T491" i="10"/>
  <c r="T474" i="10"/>
  <c r="T505" i="10"/>
  <c r="T441" i="10"/>
  <c r="T511" i="10"/>
  <c r="T447" i="10"/>
  <c r="T462" i="10"/>
  <c r="T358" i="10"/>
  <c r="T464" i="10"/>
  <c r="T357" i="10"/>
  <c r="T478" i="10"/>
  <c r="T364" i="10"/>
  <c r="T454" i="10"/>
  <c r="T403" i="10"/>
  <c r="T339" i="10"/>
  <c r="T419" i="10"/>
  <c r="T386" i="10"/>
  <c r="T377" i="10"/>
  <c r="T288" i="10"/>
  <c r="T537" i="10"/>
  <c r="T303" i="10"/>
  <c r="T239" i="10"/>
  <c r="T320" i="10"/>
  <c r="T262" i="10"/>
  <c r="T336" i="10"/>
  <c r="T249" i="10"/>
  <c r="T509" i="10"/>
  <c r="T445" i="10"/>
  <c r="T516" i="10"/>
  <c r="T452" i="10"/>
  <c r="T530" i="10"/>
  <c r="T466" i="10"/>
  <c r="T497" i="10"/>
  <c r="T433" i="10"/>
  <c r="T503" i="10"/>
  <c r="T439" i="10"/>
  <c r="T443" i="10"/>
  <c r="T350" i="10"/>
  <c r="T438" i="10"/>
  <c r="T349" i="10"/>
  <c r="T459" i="10"/>
  <c r="T356" i="10"/>
  <c r="T412" i="10"/>
  <c r="T395" i="10"/>
  <c r="T538" i="10"/>
  <c r="T418" i="10"/>
  <c r="T378" i="10"/>
  <c r="T375" i="10"/>
  <c r="T280" i="10"/>
  <c r="T430" i="10"/>
  <c r="T295" i="10"/>
  <c r="T231" i="10"/>
  <c r="T318" i="10"/>
  <c r="T254" i="10"/>
  <c r="T321" i="10"/>
  <c r="T261" i="10"/>
  <c r="T426" i="10"/>
  <c r="T300" i="10"/>
  <c r="T236" i="10"/>
  <c r="T323" i="10"/>
  <c r="T259" i="10"/>
  <c r="T330" i="10"/>
  <c r="T258" i="10"/>
  <c r="T24" i="10"/>
  <c r="T88" i="10"/>
  <c r="T152" i="10"/>
  <c r="T216" i="10"/>
  <c r="T49" i="10"/>
  <c r="T113" i="10"/>
  <c r="T23" i="10"/>
  <c r="T501" i="10"/>
  <c r="T437" i="10"/>
  <c r="T508" i="10"/>
  <c r="T444" i="10"/>
  <c r="T522" i="10"/>
  <c r="T458" i="10"/>
  <c r="T489" i="10"/>
  <c r="T544" i="10"/>
  <c r="T495" i="10"/>
  <c r="T431" i="10"/>
  <c r="T432" i="10"/>
  <c r="T342" i="10"/>
  <c r="T436" i="10"/>
  <c r="T341" i="10"/>
  <c r="T440" i="10"/>
  <c r="T348" i="10"/>
  <c r="T411" i="10"/>
  <c r="T387" i="10"/>
  <c r="T520" i="10"/>
  <c r="T417" i="10"/>
  <c r="T370" i="10"/>
  <c r="T344" i="10"/>
  <c r="T272" i="10"/>
  <c r="T427" i="10"/>
  <c r="T287" i="10"/>
  <c r="T534" i="10"/>
  <c r="T310" i="10"/>
  <c r="T246" i="10"/>
  <c r="T317" i="10"/>
  <c r="T253" i="10"/>
  <c r="T376" i="10"/>
  <c r="T292" i="10"/>
  <c r="T228" i="10"/>
  <c r="T315" i="10"/>
  <c r="T251" i="10"/>
  <c r="T314" i="10"/>
  <c r="T250" i="10"/>
  <c r="T16" i="10"/>
  <c r="T80" i="10"/>
  <c r="T144" i="10"/>
  <c r="T208" i="10"/>
  <c r="T41" i="10"/>
  <c r="T223" i="10"/>
  <c r="T167" i="10"/>
  <c r="T183" i="10"/>
  <c r="T493" i="10"/>
  <c r="T429" i="10"/>
  <c r="T500" i="10"/>
  <c r="T531" i="10"/>
  <c r="T514" i="10"/>
  <c r="T450" i="10"/>
  <c r="T481" i="10"/>
  <c r="T543" i="10"/>
  <c r="T487" i="10"/>
  <c r="T526" i="10"/>
  <c r="T398" i="10"/>
  <c r="T334" i="10"/>
  <c r="T397" i="10"/>
  <c r="T333" i="10"/>
  <c r="T404" i="10"/>
  <c r="T340" i="10"/>
  <c r="T410" i="10"/>
  <c r="T379" i="10"/>
  <c r="T488" i="10"/>
  <c r="T416" i="10"/>
  <c r="T362" i="10"/>
  <c r="T331" i="10"/>
  <c r="T264" i="10"/>
  <c r="T384" i="10"/>
  <c r="T279" i="10"/>
  <c r="T424" i="10"/>
  <c r="T302" i="10"/>
  <c r="T238" i="10"/>
  <c r="T309" i="10"/>
  <c r="T245" i="10"/>
  <c r="T345" i="10"/>
  <c r="T284" i="10"/>
  <c r="T472" i="10"/>
  <c r="T307" i="10"/>
  <c r="T243" i="10"/>
  <c r="T306" i="10"/>
  <c r="T242" i="10"/>
  <c r="T72" i="10"/>
  <c r="T136" i="10"/>
  <c r="T31" i="10"/>
  <c r="T485" i="10"/>
  <c r="T421" i="10"/>
  <c r="T492" i="10"/>
  <c r="T523" i="10"/>
  <c r="T506" i="10"/>
  <c r="T442" i="10"/>
  <c r="T473" i="10"/>
  <c r="T542" i="10"/>
  <c r="T479" i="10"/>
  <c r="T494" i="10"/>
  <c r="T390" i="10"/>
  <c r="T326" i="10"/>
  <c r="T389" i="10"/>
  <c r="T325" i="10"/>
  <c r="T396" i="10"/>
  <c r="T332" i="10"/>
  <c r="T409" i="10"/>
  <c r="T371" i="10"/>
  <c r="T475" i="10"/>
  <c r="T415" i="10"/>
  <c r="T354" i="10"/>
  <c r="T327" i="10"/>
  <c r="T256" i="10"/>
  <c r="T353" i="10"/>
  <c r="T271" i="10"/>
  <c r="T393" i="10"/>
  <c r="T294" i="10"/>
  <c r="T230" i="10"/>
  <c r="T301" i="10"/>
  <c r="T237" i="10"/>
  <c r="T343" i="10"/>
  <c r="T276" i="10"/>
  <c r="T435" i="10"/>
  <c r="T299" i="10"/>
  <c r="T446" i="10"/>
  <c r="T298" i="10"/>
  <c r="T64" i="10"/>
  <c r="T128" i="10"/>
  <c r="T192" i="10"/>
  <c r="T25" i="10"/>
  <c r="T477" i="10"/>
  <c r="T498" i="10"/>
  <c r="T471" i="10"/>
  <c r="T381" i="10"/>
  <c r="T408" i="10"/>
  <c r="T346" i="10"/>
  <c r="T263" i="10"/>
  <c r="T293" i="10"/>
  <c r="T308" i="10"/>
  <c r="T283" i="10"/>
  <c r="T10" i="10"/>
  <c r="T32" i="10"/>
  <c r="T337" i="10"/>
  <c r="T73" i="10"/>
  <c r="T177" i="10"/>
  <c r="T227" i="10"/>
  <c r="T15" i="10"/>
  <c r="T182" i="10"/>
  <c r="T469" i="10"/>
  <c r="T490" i="10"/>
  <c r="T463" i="10"/>
  <c r="T373" i="10"/>
  <c r="T407" i="10"/>
  <c r="T338" i="10"/>
  <c r="T255" i="10"/>
  <c r="T285" i="10"/>
  <c r="T268" i="10"/>
  <c r="T267" i="10"/>
  <c r="T184" i="10"/>
  <c r="T169" i="10"/>
  <c r="T111" i="10"/>
  <c r="T199" i="10"/>
  <c r="T413" i="10"/>
  <c r="T529" i="10"/>
  <c r="T540" i="10"/>
  <c r="T539" i="10"/>
  <c r="T363" i="10"/>
  <c r="T312" i="10"/>
  <c r="T391" i="10"/>
  <c r="T269" i="10"/>
  <c r="T260" i="10"/>
  <c r="T428" i="10"/>
  <c r="T112" i="10"/>
  <c r="T160" i="10"/>
  <c r="T89" i="10"/>
  <c r="T161" i="10"/>
  <c r="T9" i="10"/>
  <c r="T119" i="10"/>
  <c r="T405" i="10"/>
  <c r="T521" i="10"/>
  <c r="T536" i="10"/>
  <c r="T528" i="10"/>
  <c r="T355" i="10"/>
  <c r="T304" i="10"/>
  <c r="T360" i="10"/>
  <c r="T229" i="10"/>
  <c r="T244" i="10"/>
  <c r="T392" i="10"/>
  <c r="T33" i="10"/>
  <c r="T153" i="10"/>
  <c r="T217" i="10"/>
  <c r="T234" i="10"/>
  <c r="T484" i="10"/>
  <c r="T465" i="10"/>
  <c r="T382" i="10"/>
  <c r="T388" i="10"/>
  <c r="T456" i="10"/>
  <c r="T248" i="10"/>
  <c r="T286" i="10"/>
  <c r="T502" i="10"/>
  <c r="T423" i="10"/>
  <c r="T359" i="10"/>
  <c r="T120" i="10"/>
  <c r="T17" i="10"/>
  <c r="T105" i="10"/>
  <c r="T145" i="10"/>
  <c r="T209" i="10"/>
  <c r="T541" i="10"/>
  <c r="T515" i="10"/>
  <c r="T535" i="10"/>
  <c r="T518" i="10"/>
  <c r="T324" i="10"/>
  <c r="T414" i="10"/>
  <c r="T351" i="10"/>
  <c r="T400" i="10"/>
  <c r="T329" i="10"/>
  <c r="T352" i="10"/>
  <c r="T282" i="10"/>
  <c r="T273" i="10"/>
  <c r="T57" i="10"/>
  <c r="T129" i="10"/>
  <c r="T193" i="10"/>
  <c r="T457" i="10"/>
  <c r="T240" i="10"/>
  <c r="T290" i="10"/>
  <c r="T96" i="10"/>
  <c r="T137" i="10"/>
  <c r="T42" i="10"/>
  <c r="T106" i="10"/>
  <c r="T170" i="10"/>
  <c r="T27" i="10"/>
  <c r="T91" i="10"/>
  <c r="T155" i="10"/>
  <c r="T219" i="10"/>
  <c r="T297" i="10"/>
  <c r="T54" i="10"/>
  <c r="T175" i="10"/>
  <c r="T527" i="10"/>
  <c r="T319" i="10"/>
  <c r="T266" i="10"/>
  <c r="T200" i="10"/>
  <c r="T97" i="10"/>
  <c r="T34" i="10"/>
  <c r="T98" i="10"/>
  <c r="T162" i="10"/>
  <c r="T289" i="10"/>
  <c r="T451" i="10"/>
  <c r="T374" i="10"/>
  <c r="T278" i="10"/>
  <c r="T26" i="10"/>
  <c r="T90" i="10"/>
  <c r="T154" i="10"/>
  <c r="T218" i="10"/>
  <c r="T75" i="10"/>
  <c r="T139" i="10"/>
  <c r="T203" i="10"/>
  <c r="T486" i="10"/>
  <c r="T369" i="10"/>
  <c r="T185" i="10"/>
  <c r="T8" i="10"/>
  <c r="T18" i="10"/>
  <c r="T82" i="10"/>
  <c r="T146" i="10"/>
  <c r="T210" i="10"/>
  <c r="T67" i="10"/>
  <c r="T131" i="10"/>
  <c r="T195" i="10"/>
  <c r="T380" i="10"/>
  <c r="T448" i="10"/>
  <c r="T48" i="10"/>
  <c r="T74" i="10"/>
  <c r="T138" i="10"/>
  <c r="T202" i="10"/>
  <c r="T59" i="10"/>
  <c r="T123" i="10"/>
  <c r="T187" i="10"/>
  <c r="T476" i="10"/>
  <c r="T434" i="10"/>
  <c r="T385" i="10"/>
  <c r="T81" i="10"/>
  <c r="T201" i="10"/>
  <c r="T58" i="10"/>
  <c r="T122" i="10"/>
  <c r="T186" i="10"/>
  <c r="T43" i="10"/>
  <c r="T107" i="10"/>
  <c r="T171" i="10"/>
  <c r="T56" i="10"/>
  <c r="T121" i="10"/>
  <c r="T194" i="10"/>
  <c r="T51" i="10"/>
  <c r="T99" i="10"/>
  <c r="T147" i="10"/>
  <c r="T100" i="10"/>
  <c r="T164" i="10"/>
  <c r="T425" i="10"/>
  <c r="T402" i="10"/>
  <c r="T211" i="10"/>
  <c r="T28" i="10"/>
  <c r="T124" i="10"/>
  <c r="T188" i="10"/>
  <c r="T108" i="10"/>
  <c r="T50" i="10"/>
  <c r="T92" i="10"/>
  <c r="T156" i="10"/>
  <c r="T220" i="10"/>
  <c r="T305" i="10"/>
  <c r="T163" i="10"/>
  <c r="T60" i="10"/>
  <c r="T291" i="10"/>
  <c r="T401" i="10"/>
  <c r="T533" i="10"/>
  <c r="T130" i="10"/>
  <c r="T7" i="10"/>
  <c r="T179" i="10"/>
  <c r="T84" i="10"/>
  <c r="T148" i="10"/>
  <c r="T212" i="10"/>
  <c r="T241" i="10"/>
  <c r="T512" i="10"/>
  <c r="T507" i="10"/>
  <c r="T176" i="10"/>
  <c r="T399" i="10"/>
  <c r="T35" i="10"/>
  <c r="T83" i="10"/>
  <c r="T44" i="10"/>
  <c r="T76" i="10"/>
  <c r="T140" i="10"/>
  <c r="T204" i="10"/>
  <c r="T115" i="10"/>
  <c r="T172" i="10"/>
  <c r="T226" i="10"/>
  <c r="T510" i="10"/>
  <c r="T66" i="10"/>
  <c r="T36" i="10"/>
  <c r="T68" i="10"/>
  <c r="T132" i="10"/>
  <c r="T196" i="10"/>
  <c r="T178" i="10"/>
  <c r="T114" i="10"/>
  <c r="T322" i="10"/>
  <c r="T281" i="10"/>
  <c r="T19" i="10"/>
  <c r="T116" i="10"/>
  <c r="T180" i="10"/>
  <c r="D21" i="12"/>
  <c r="J11" i="10" s="1"/>
  <c r="L10" i="10"/>
  <c r="F21" i="12"/>
  <c r="M10" i="10"/>
  <c r="H22" i="12" l="1"/>
  <c r="K21" i="12"/>
  <c r="F22" i="12"/>
  <c r="M11" i="10"/>
  <c r="G22" i="12"/>
  <c r="N11" i="10"/>
  <c r="U140" i="10"/>
  <c r="U76" i="10"/>
  <c r="U20" i="10"/>
  <c r="U180" i="10"/>
  <c r="U116" i="10"/>
  <c r="U156" i="10"/>
  <c r="U92" i="10"/>
  <c r="U44" i="10"/>
  <c r="U264" i="10"/>
  <c r="U7" i="10"/>
  <c r="U196" i="10"/>
  <c r="U132" i="10"/>
  <c r="U68" i="10"/>
  <c r="U28" i="10"/>
  <c r="U148" i="10"/>
  <c r="U84" i="10"/>
  <c r="U14" i="10"/>
  <c r="U172" i="10"/>
  <c r="U108" i="10"/>
  <c r="U52" i="10"/>
  <c r="U188" i="10"/>
  <c r="U124" i="10"/>
  <c r="U36" i="10"/>
  <c r="U6" i="10"/>
  <c r="U164" i="10"/>
  <c r="U100" i="10"/>
  <c r="U60" i="10"/>
  <c r="U226" i="10"/>
  <c r="U220" i="10"/>
  <c r="U204" i="10"/>
  <c r="U37" i="10"/>
  <c r="U101" i="10"/>
  <c r="U165" i="10"/>
  <c r="U29" i="10"/>
  <c r="U93" i="10"/>
  <c r="U157" i="10"/>
  <c r="U221" i="10"/>
  <c r="U21" i="10"/>
  <c r="U85" i="10"/>
  <c r="U149" i="10"/>
  <c r="U213" i="10"/>
  <c r="U13" i="10"/>
  <c r="U77" i="10"/>
  <c r="U141" i="10"/>
  <c r="U69" i="10"/>
  <c r="U133" i="10"/>
  <c r="U61" i="10"/>
  <c r="U125" i="10"/>
  <c r="U189" i="10"/>
  <c r="U225" i="10"/>
  <c r="U256" i="10"/>
  <c r="U492" i="10"/>
  <c r="U428" i="10"/>
  <c r="U499" i="10"/>
  <c r="U530" i="10"/>
  <c r="U513" i="10"/>
  <c r="U449" i="10"/>
  <c r="U512" i="10"/>
  <c r="U448" i="10"/>
  <c r="U486" i="10"/>
  <c r="U501" i="10"/>
  <c r="U365" i="10"/>
  <c r="U471" i="10"/>
  <c r="U356" i="10"/>
  <c r="U466" i="10"/>
  <c r="U405" i="10"/>
  <c r="U347" i="10"/>
  <c r="U434" i="10"/>
  <c r="U402" i="10"/>
  <c r="U338" i="10"/>
  <c r="U426" i="10"/>
  <c r="U385" i="10"/>
  <c r="U430" i="10"/>
  <c r="U287" i="10"/>
  <c r="U391" i="10"/>
  <c r="U294" i="10"/>
  <c r="U230" i="10"/>
  <c r="U309" i="10"/>
  <c r="U245" i="10"/>
  <c r="U374" i="10"/>
  <c r="U284" i="10"/>
  <c r="U479" i="10"/>
  <c r="U299" i="10"/>
  <c r="U235" i="10"/>
  <c r="U326" i="10"/>
  <c r="U258" i="10"/>
  <c r="U368" i="10"/>
  <c r="U273" i="10"/>
  <c r="U38" i="10"/>
  <c r="U94" i="10"/>
  <c r="U158" i="10"/>
  <c r="U544" i="10"/>
  <c r="U484" i="10"/>
  <c r="U420" i="10"/>
  <c r="U491" i="10"/>
  <c r="U522" i="10"/>
  <c r="U505" i="10"/>
  <c r="U441" i="10"/>
  <c r="U504" i="10"/>
  <c r="U440" i="10"/>
  <c r="U478" i="10"/>
  <c r="U511" i="10"/>
  <c r="U357" i="10"/>
  <c r="U445" i="10"/>
  <c r="U348" i="10"/>
  <c r="U447" i="10"/>
  <c r="U403" i="10"/>
  <c r="U339" i="10"/>
  <c r="U419" i="10"/>
  <c r="U394" i="10"/>
  <c r="U542" i="10"/>
  <c r="U425" i="10"/>
  <c r="U377" i="10"/>
  <c r="U384" i="10"/>
  <c r="U279" i="10"/>
  <c r="U360" i="10"/>
  <c r="U286" i="10"/>
  <c r="U400" i="10"/>
  <c r="U301" i="10"/>
  <c r="U237" i="10"/>
  <c r="U343" i="10"/>
  <c r="U276" i="10"/>
  <c r="U435" i="10"/>
  <c r="U291" i="10"/>
  <c r="U227" i="10"/>
  <c r="U314" i="10"/>
  <c r="U250" i="10"/>
  <c r="U366" i="10"/>
  <c r="U265" i="10"/>
  <c r="U86" i="10"/>
  <c r="U150" i="10"/>
  <c r="U214" i="10"/>
  <c r="U223" i="10"/>
  <c r="U109" i="10"/>
  <c r="U173" i="10"/>
  <c r="U233" i="10"/>
  <c r="U540" i="10"/>
  <c r="U476" i="10"/>
  <c r="U412" i="10"/>
  <c r="U483" i="10"/>
  <c r="U514" i="10"/>
  <c r="U497" i="10"/>
  <c r="U539" i="10"/>
  <c r="U496" i="10"/>
  <c r="U534" i="10"/>
  <c r="U470" i="10"/>
  <c r="U469" i="10"/>
  <c r="U349" i="10"/>
  <c r="U433" i="10"/>
  <c r="U340" i="10"/>
  <c r="U411" i="10"/>
  <c r="U395" i="10"/>
  <c r="U331" i="10"/>
  <c r="U418" i="10"/>
  <c r="U386" i="10"/>
  <c r="U527" i="10"/>
  <c r="U424" i="10"/>
  <c r="U369" i="10"/>
  <c r="U382" i="10"/>
  <c r="U271" i="10"/>
  <c r="U358" i="10"/>
  <c r="U278" i="10"/>
  <c r="U398" i="10"/>
  <c r="U293" i="10"/>
  <c r="U229" i="10"/>
  <c r="U329" i="10"/>
  <c r="U268" i="10"/>
  <c r="U432" i="10"/>
  <c r="U283" i="10"/>
  <c r="U487" i="10"/>
  <c r="U306" i="10"/>
  <c r="U242" i="10"/>
  <c r="U335" i="10"/>
  <c r="U257" i="10"/>
  <c r="U78" i="10"/>
  <c r="U142" i="10"/>
  <c r="U117" i="10"/>
  <c r="U532" i="10"/>
  <c r="U468" i="10"/>
  <c r="U404" i="10"/>
  <c r="U475" i="10"/>
  <c r="U506" i="10"/>
  <c r="U489" i="10"/>
  <c r="U538" i="10"/>
  <c r="U488" i="10"/>
  <c r="U526" i="10"/>
  <c r="U462" i="10"/>
  <c r="U450" i="10"/>
  <c r="U341" i="10"/>
  <c r="U396" i="10"/>
  <c r="U332" i="10"/>
  <c r="U410" i="10"/>
  <c r="U387" i="10"/>
  <c r="U323" i="10"/>
  <c r="U417" i="10"/>
  <c r="U378" i="10"/>
  <c r="U495" i="10"/>
  <c r="U423" i="10"/>
  <c r="U361" i="10"/>
  <c r="U351" i="10"/>
  <c r="U263" i="10"/>
  <c r="U328" i="10"/>
  <c r="U270" i="10"/>
  <c r="U367" i="10"/>
  <c r="U285" i="10"/>
  <c r="U519" i="10"/>
  <c r="U322" i="10"/>
  <c r="U260" i="10"/>
  <c r="U383" i="10"/>
  <c r="U275" i="10"/>
  <c r="U453" i="10"/>
  <c r="U298" i="10"/>
  <c r="U477" i="10"/>
  <c r="U313" i="10"/>
  <c r="U249" i="10"/>
  <c r="U70" i="10"/>
  <c r="U134" i="10"/>
  <c r="U198" i="10"/>
  <c r="U45" i="10"/>
  <c r="U197" i="10"/>
  <c r="U524" i="10"/>
  <c r="U460" i="10"/>
  <c r="U531" i="10"/>
  <c r="U467" i="10"/>
  <c r="U498" i="10"/>
  <c r="U481" i="10"/>
  <c r="U537" i="10"/>
  <c r="U480" i="10"/>
  <c r="U518" i="10"/>
  <c r="U454" i="10"/>
  <c r="U397" i="10"/>
  <c r="U333" i="10"/>
  <c r="U388" i="10"/>
  <c r="U324" i="10"/>
  <c r="U409" i="10"/>
  <c r="U379" i="10"/>
  <c r="U517" i="10"/>
  <c r="U416" i="10"/>
  <c r="U370" i="10"/>
  <c r="U482" i="10"/>
  <c r="U422" i="10"/>
  <c r="U353" i="10"/>
  <c r="U319" i="10"/>
  <c r="U255" i="10"/>
  <c r="U320" i="10"/>
  <c r="U262" i="10"/>
  <c r="U336" i="10"/>
  <c r="U277" i="10"/>
  <c r="U474" i="10"/>
  <c r="U316" i="10"/>
  <c r="U252" i="10"/>
  <c r="U352" i="10"/>
  <c r="U267" i="10"/>
  <c r="U392" i="10"/>
  <c r="U290" i="10"/>
  <c r="U458" i="10"/>
  <c r="U305" i="10"/>
  <c r="U241" i="10"/>
  <c r="U62" i="10"/>
  <c r="U126" i="10"/>
  <c r="U53" i="10"/>
  <c r="U181" i="10"/>
  <c r="U516" i="10"/>
  <c r="U452" i="10"/>
  <c r="U523" i="10"/>
  <c r="U459" i="10"/>
  <c r="U490" i="10"/>
  <c r="U473" i="10"/>
  <c r="U536" i="10"/>
  <c r="U472" i="10"/>
  <c r="U510" i="10"/>
  <c r="U446" i="10"/>
  <c r="U389" i="10"/>
  <c r="U325" i="10"/>
  <c r="U380" i="10"/>
  <c r="U543" i="10"/>
  <c r="U408" i="10"/>
  <c r="U371" i="10"/>
  <c r="U485" i="10"/>
  <c r="U415" i="10"/>
  <c r="U362" i="10"/>
  <c r="U463" i="10"/>
  <c r="U421" i="10"/>
  <c r="U345" i="10"/>
  <c r="U311" i="10"/>
  <c r="U247" i="10"/>
  <c r="U318" i="10"/>
  <c r="U254" i="10"/>
  <c r="U334" i="10"/>
  <c r="U269" i="10"/>
  <c r="U455" i="10"/>
  <c r="U308" i="10"/>
  <c r="U244" i="10"/>
  <c r="U350" i="10"/>
  <c r="U259" i="10"/>
  <c r="U390" i="10"/>
  <c r="U282" i="10"/>
  <c r="U439" i="10"/>
  <c r="U297" i="10"/>
  <c r="U54" i="10"/>
  <c r="U118" i="10"/>
  <c r="U443" i="10"/>
  <c r="U456" i="10"/>
  <c r="U493" i="10"/>
  <c r="U355" i="10"/>
  <c r="U427" i="10"/>
  <c r="U231" i="10"/>
  <c r="U253" i="10"/>
  <c r="U307" i="10"/>
  <c r="U399" i="10"/>
  <c r="U190" i="10"/>
  <c r="U12" i="10"/>
  <c r="U31" i="10"/>
  <c r="U95" i="10"/>
  <c r="U159" i="10"/>
  <c r="U56" i="10"/>
  <c r="U120" i="10"/>
  <c r="U212" i="10"/>
  <c r="U508" i="10"/>
  <c r="U529" i="10"/>
  <c r="U502" i="10"/>
  <c r="U372" i="10"/>
  <c r="U461" i="10"/>
  <c r="U401" i="10"/>
  <c r="U310" i="10"/>
  <c r="U429" i="10"/>
  <c r="U251" i="10"/>
  <c r="U289" i="10"/>
  <c r="U205" i="10"/>
  <c r="U500" i="10"/>
  <c r="U521" i="10"/>
  <c r="U494" i="10"/>
  <c r="U364" i="10"/>
  <c r="U442" i="10"/>
  <c r="U393" i="10"/>
  <c r="U302" i="10"/>
  <c r="U376" i="10"/>
  <c r="U243" i="10"/>
  <c r="U281" i="10"/>
  <c r="U22" i="10"/>
  <c r="U15" i="10"/>
  <c r="U79" i="10"/>
  <c r="U143" i="10"/>
  <c r="U207" i="10"/>
  <c r="U280" i="10"/>
  <c r="U40" i="10"/>
  <c r="U104" i="10"/>
  <c r="U444" i="10"/>
  <c r="U465" i="10"/>
  <c r="U438" i="10"/>
  <c r="U535" i="10"/>
  <c r="U414" i="10"/>
  <c r="U337" i="10"/>
  <c r="U246" i="10"/>
  <c r="U300" i="10"/>
  <c r="U359" i="10"/>
  <c r="U166" i="10"/>
  <c r="U182" i="10"/>
  <c r="U206" i="10"/>
  <c r="U71" i="10"/>
  <c r="U135" i="10"/>
  <c r="U199" i="10"/>
  <c r="U32" i="10"/>
  <c r="U436" i="10"/>
  <c r="U457" i="10"/>
  <c r="U533" i="10"/>
  <c r="U503" i="10"/>
  <c r="U413" i="10"/>
  <c r="U509" i="10"/>
  <c r="U238" i="10"/>
  <c r="U292" i="10"/>
  <c r="U330" i="10"/>
  <c r="U102" i="10"/>
  <c r="U63" i="10"/>
  <c r="U127" i="10"/>
  <c r="U191" i="10"/>
  <c r="U515" i="10"/>
  <c r="U528" i="10"/>
  <c r="U381" i="10"/>
  <c r="U407" i="10"/>
  <c r="U354" i="10"/>
  <c r="U303" i="10"/>
  <c r="U321" i="10"/>
  <c r="U236" i="10"/>
  <c r="U274" i="10"/>
  <c r="U110" i="10"/>
  <c r="U30" i="10"/>
  <c r="U55" i="10"/>
  <c r="U119" i="10"/>
  <c r="U183" i="10"/>
  <c r="U16" i="10"/>
  <c r="U373" i="10"/>
  <c r="U317" i="10"/>
  <c r="U272" i="10"/>
  <c r="U168" i="10"/>
  <c r="U288" i="10"/>
  <c r="U525" i="10"/>
  <c r="U261" i="10"/>
  <c r="U11" i="10"/>
  <c r="U111" i="10"/>
  <c r="U375" i="10"/>
  <c r="U88" i="10"/>
  <c r="U112" i="10"/>
  <c r="U160" i="10"/>
  <c r="U406" i="10"/>
  <c r="U228" i="10"/>
  <c r="U39" i="10"/>
  <c r="U87" i="10"/>
  <c r="U48" i="10"/>
  <c r="U64" i="10"/>
  <c r="U152" i="10"/>
  <c r="U216" i="10"/>
  <c r="U363" i="10"/>
  <c r="U315" i="10"/>
  <c r="U144" i="10"/>
  <c r="U208" i="10"/>
  <c r="U507" i="10"/>
  <c r="U346" i="10"/>
  <c r="U266" i="10"/>
  <c r="U47" i="10"/>
  <c r="U167" i="10"/>
  <c r="U80" i="10"/>
  <c r="U136" i="10"/>
  <c r="U200" i="10"/>
  <c r="U520" i="10"/>
  <c r="U295" i="10"/>
  <c r="U174" i="10"/>
  <c r="U222" i="10"/>
  <c r="U175" i="10"/>
  <c r="U215" i="10"/>
  <c r="U96" i="10"/>
  <c r="U184" i="10"/>
  <c r="U33" i="10"/>
  <c r="U97" i="10"/>
  <c r="U161" i="10"/>
  <c r="U8" i="10"/>
  <c r="U18" i="10"/>
  <c r="U82" i="10"/>
  <c r="U146" i="10"/>
  <c r="U210" i="10"/>
  <c r="U541" i="10"/>
  <c r="U103" i="10"/>
  <c r="U176" i="10"/>
  <c r="U25" i="10"/>
  <c r="U89" i="10"/>
  <c r="U153" i="10"/>
  <c r="U217" i="10"/>
  <c r="U451" i="10"/>
  <c r="U23" i="10"/>
  <c r="U17" i="10"/>
  <c r="U81" i="10"/>
  <c r="U145" i="10"/>
  <c r="U209" i="10"/>
  <c r="U232" i="10"/>
  <c r="U296" i="10"/>
  <c r="U66" i="10"/>
  <c r="U130" i="10"/>
  <c r="U194" i="10"/>
  <c r="U240" i="10"/>
  <c r="U464" i="10"/>
  <c r="U224" i="10"/>
  <c r="U73" i="10"/>
  <c r="U137" i="10"/>
  <c r="U201" i="10"/>
  <c r="U234" i="10"/>
  <c r="U58" i="10"/>
  <c r="U122" i="10"/>
  <c r="U186" i="10"/>
  <c r="U344" i="10"/>
  <c r="U437" i="10"/>
  <c r="U192" i="10"/>
  <c r="U9" i="10"/>
  <c r="U65" i="10"/>
  <c r="U129" i="10"/>
  <c r="U193" i="10"/>
  <c r="U50" i="10"/>
  <c r="U114" i="10"/>
  <c r="U178" i="10"/>
  <c r="U431" i="10"/>
  <c r="U128" i="10"/>
  <c r="U49" i="10"/>
  <c r="U113" i="10"/>
  <c r="U177" i="10"/>
  <c r="U342" i="10"/>
  <c r="U34" i="10"/>
  <c r="U98" i="10"/>
  <c r="U162" i="10"/>
  <c r="U239" i="10"/>
  <c r="U121" i="10"/>
  <c r="U26" i="10"/>
  <c r="U74" i="10"/>
  <c r="U91" i="10"/>
  <c r="U155" i="10"/>
  <c r="U219" i="10"/>
  <c r="U90" i="10"/>
  <c r="U46" i="10"/>
  <c r="U83" i="10"/>
  <c r="U147" i="10"/>
  <c r="U211" i="10"/>
  <c r="U24" i="10"/>
  <c r="U42" i="10"/>
  <c r="U41" i="10"/>
  <c r="U163" i="10"/>
  <c r="U151" i="10"/>
  <c r="U57" i="10"/>
  <c r="U327" i="10"/>
  <c r="U106" i="10"/>
  <c r="U154" i="10"/>
  <c r="U202" i="10"/>
  <c r="U43" i="10"/>
  <c r="U75" i="10"/>
  <c r="U139" i="10"/>
  <c r="U203" i="10"/>
  <c r="U312" i="10"/>
  <c r="U138" i="10"/>
  <c r="U218" i="10"/>
  <c r="U169" i="10"/>
  <c r="U35" i="10"/>
  <c r="U67" i="10"/>
  <c r="U131" i="10"/>
  <c r="U195" i="10"/>
  <c r="U248" i="10"/>
  <c r="U19" i="10"/>
  <c r="U27" i="10"/>
  <c r="U59" i="10"/>
  <c r="U123" i="10"/>
  <c r="U187" i="10"/>
  <c r="U105" i="10"/>
  <c r="U115" i="10"/>
  <c r="U179" i="10"/>
  <c r="U170" i="10"/>
  <c r="U72" i="10"/>
  <c r="U185" i="10"/>
  <c r="U10" i="10"/>
  <c r="U304" i="10"/>
  <c r="U107" i="10"/>
  <c r="U171" i="10"/>
  <c r="U51" i="10"/>
  <c r="U99" i="10"/>
  <c r="L11" i="10"/>
  <c r="D22" i="12"/>
  <c r="J12" i="10" s="1"/>
  <c r="P9" i="10"/>
  <c r="B18" i="12" s="1"/>
  <c r="E22" i="12"/>
  <c r="K11" i="10"/>
  <c r="H23" i="12" l="1"/>
  <c r="K23" i="12" s="1"/>
  <c r="K22" i="12"/>
  <c r="E23" i="12"/>
  <c r="K13" i="10" s="1"/>
  <c r="K12" i="10"/>
  <c r="P10" i="10"/>
  <c r="B20" i="12" s="1"/>
  <c r="V163" i="10"/>
  <c r="V99" i="10"/>
  <c r="V59" i="10"/>
  <c r="V203" i="10"/>
  <c r="V139" i="10"/>
  <c r="V75" i="10"/>
  <c r="V19" i="10"/>
  <c r="V58" i="10"/>
  <c r="V7" i="10"/>
  <c r="V179" i="10"/>
  <c r="V115" i="10"/>
  <c r="V155" i="10"/>
  <c r="V91" i="10"/>
  <c r="V43" i="10"/>
  <c r="V195" i="10"/>
  <c r="V131" i="10"/>
  <c r="V67" i="10"/>
  <c r="V27" i="10"/>
  <c r="V171" i="10"/>
  <c r="V107" i="10"/>
  <c r="V6" i="10"/>
  <c r="V147" i="10"/>
  <c r="V83" i="10"/>
  <c r="V51" i="10"/>
  <c r="V187" i="10"/>
  <c r="V123" i="10"/>
  <c r="V35" i="10"/>
  <c r="V8" i="10"/>
  <c r="V263" i="10"/>
  <c r="V539" i="10"/>
  <c r="V475" i="10"/>
  <c r="V219" i="10"/>
  <c r="V531" i="10"/>
  <c r="V211" i="10"/>
  <c r="V515" i="10"/>
  <c r="V443" i="10"/>
  <c r="V506" i="10"/>
  <c r="V442" i="10"/>
  <c r="V537" i="10"/>
  <c r="V480" i="10"/>
  <c r="V541" i="10"/>
  <c r="V487" i="10"/>
  <c r="V525" i="10"/>
  <c r="V461" i="10"/>
  <c r="V476" i="10"/>
  <c r="V372" i="10"/>
  <c r="V500" i="10"/>
  <c r="V405" i="10"/>
  <c r="V355" i="10"/>
  <c r="V434" i="10"/>
  <c r="V402" i="10"/>
  <c r="V338" i="10"/>
  <c r="V425" i="10"/>
  <c r="V385" i="10"/>
  <c r="V502" i="10"/>
  <c r="V384" i="10"/>
  <c r="V389" i="10"/>
  <c r="V286" i="10"/>
  <c r="V494" i="10"/>
  <c r="V301" i="10"/>
  <c r="V237" i="10"/>
  <c r="V325" i="10"/>
  <c r="V260" i="10"/>
  <c r="V350" i="10"/>
  <c r="V259" i="10"/>
  <c r="V390" i="10"/>
  <c r="V282" i="10"/>
  <c r="V465" i="10"/>
  <c r="V313" i="10"/>
  <c r="V249" i="10"/>
  <c r="V304" i="10"/>
  <c r="V240" i="10"/>
  <c r="V28" i="10"/>
  <c r="V92" i="10"/>
  <c r="V156" i="10"/>
  <c r="V220" i="10"/>
  <c r="V507" i="10"/>
  <c r="V435" i="10"/>
  <c r="V498" i="10"/>
  <c r="V529" i="10"/>
  <c r="V536" i="10"/>
  <c r="V472" i="10"/>
  <c r="V540" i="10"/>
  <c r="V479" i="10"/>
  <c r="V517" i="10"/>
  <c r="V453" i="10"/>
  <c r="V457" i="10"/>
  <c r="V364" i="10"/>
  <c r="V478" i="10"/>
  <c r="V404" i="10"/>
  <c r="V347" i="10"/>
  <c r="V418" i="10"/>
  <c r="V394" i="10"/>
  <c r="V330" i="10"/>
  <c r="V424" i="10"/>
  <c r="V377" i="10"/>
  <c r="V470" i="10"/>
  <c r="V376" i="10"/>
  <c r="V358" i="10"/>
  <c r="V278" i="10"/>
  <c r="V398" i="10"/>
  <c r="V293" i="10"/>
  <c r="V229" i="10"/>
  <c r="V316" i="10"/>
  <c r="V252" i="10"/>
  <c r="V315" i="10"/>
  <c r="V251" i="10"/>
  <c r="V359" i="10"/>
  <c r="V274" i="10"/>
  <c r="V446" i="10"/>
  <c r="V305" i="10"/>
  <c r="V241" i="10"/>
  <c r="V296" i="10"/>
  <c r="V20" i="10"/>
  <c r="V84" i="10"/>
  <c r="V148" i="10"/>
  <c r="V212" i="10"/>
  <c r="V349" i="10"/>
  <c r="V499" i="10"/>
  <c r="V427" i="10"/>
  <c r="V490" i="10"/>
  <c r="V521" i="10"/>
  <c r="V528" i="10"/>
  <c r="V464" i="10"/>
  <c r="V535" i="10"/>
  <c r="V471" i="10"/>
  <c r="V509" i="10"/>
  <c r="V445" i="10"/>
  <c r="V438" i="10"/>
  <c r="V356" i="10"/>
  <c r="V452" i="10"/>
  <c r="V403" i="10"/>
  <c r="V339" i="10"/>
  <c r="V417" i="10"/>
  <c r="V386" i="10"/>
  <c r="V322" i="10"/>
  <c r="V423" i="10"/>
  <c r="V369" i="10"/>
  <c r="V444" i="10"/>
  <c r="V368" i="10"/>
  <c r="V328" i="10"/>
  <c r="V270" i="10"/>
  <c r="V367" i="10"/>
  <c r="V285" i="10"/>
  <c r="V481" i="10"/>
  <c r="V308" i="10"/>
  <c r="V244" i="10"/>
  <c r="V307" i="10"/>
  <c r="V243" i="10"/>
  <c r="V357" i="10"/>
  <c r="V266" i="10"/>
  <c r="V431" i="10"/>
  <c r="V297" i="10"/>
  <c r="V484" i="10"/>
  <c r="V288" i="10"/>
  <c r="V76" i="10"/>
  <c r="V140" i="10"/>
  <c r="V204" i="10"/>
  <c r="V491" i="10"/>
  <c r="V419" i="10"/>
  <c r="V482" i="10"/>
  <c r="V513" i="10"/>
  <c r="V520" i="10"/>
  <c r="V456" i="10"/>
  <c r="V527" i="10"/>
  <c r="V463" i="10"/>
  <c r="V501" i="10"/>
  <c r="V437" i="10"/>
  <c r="V436" i="10"/>
  <c r="V348" i="10"/>
  <c r="V410" i="10"/>
  <c r="V395" i="10"/>
  <c r="V331" i="10"/>
  <c r="V416" i="10"/>
  <c r="V378" i="10"/>
  <c r="V524" i="10"/>
  <c r="V422" i="10"/>
  <c r="V361" i="10"/>
  <c r="V430" i="10"/>
  <c r="V360" i="10"/>
  <c r="V320" i="10"/>
  <c r="V262" i="10"/>
  <c r="V365" i="10"/>
  <c r="V277" i="10"/>
  <c r="V462" i="10"/>
  <c r="V300" i="10"/>
  <c r="V236" i="10"/>
  <c r="V299" i="10"/>
  <c r="V235" i="10"/>
  <c r="V326" i="10"/>
  <c r="V258" i="10"/>
  <c r="V399" i="10"/>
  <c r="V289" i="10"/>
  <c r="V375" i="10"/>
  <c r="V280" i="10"/>
  <c r="V68" i="10"/>
  <c r="V132" i="10"/>
  <c r="V483" i="10"/>
  <c r="V411" i="10"/>
  <c r="V474" i="10"/>
  <c r="V505" i="10"/>
  <c r="V512" i="10"/>
  <c r="V448" i="10"/>
  <c r="V519" i="10"/>
  <c r="V455" i="10"/>
  <c r="V493" i="10"/>
  <c r="V508" i="10"/>
  <c r="V433" i="10"/>
  <c r="V340" i="10"/>
  <c r="V409" i="10"/>
  <c r="V387" i="10"/>
  <c r="V323" i="10"/>
  <c r="V415" i="10"/>
  <c r="V370" i="10"/>
  <c r="V492" i="10"/>
  <c r="V421" i="10"/>
  <c r="V353" i="10"/>
  <c r="V429" i="10"/>
  <c r="V352" i="10"/>
  <c r="V318" i="10"/>
  <c r="V254" i="10"/>
  <c r="V334" i="10"/>
  <c r="V269" i="10"/>
  <c r="V374" i="10"/>
  <c r="V292" i="10"/>
  <c r="V228" i="10"/>
  <c r="V291" i="10"/>
  <c r="V227" i="10"/>
  <c r="V314" i="10"/>
  <c r="V250" i="10"/>
  <c r="V397" i="10"/>
  <c r="V281" i="10"/>
  <c r="V373" i="10"/>
  <c r="V272" i="10"/>
  <c r="V60" i="10"/>
  <c r="V124" i="10"/>
  <c r="V467" i="10"/>
  <c r="V530" i="10"/>
  <c r="V466" i="10"/>
  <c r="V497" i="10"/>
  <c r="V504" i="10"/>
  <c r="V440" i="10"/>
  <c r="V511" i="10"/>
  <c r="V447" i="10"/>
  <c r="V485" i="10"/>
  <c r="V544" i="10"/>
  <c r="V396" i="10"/>
  <c r="V332" i="10"/>
  <c r="V408" i="10"/>
  <c r="V379" i="10"/>
  <c r="V510" i="10"/>
  <c r="V414" i="10"/>
  <c r="V362" i="10"/>
  <c r="V468" i="10"/>
  <c r="V420" i="10"/>
  <c r="V345" i="10"/>
  <c r="V428" i="10"/>
  <c r="V344" i="10"/>
  <c r="V310" i="10"/>
  <c r="V246" i="10"/>
  <c r="V321" i="10"/>
  <c r="V261" i="10"/>
  <c r="V343" i="10"/>
  <c r="V284" i="10"/>
  <c r="V432" i="10"/>
  <c r="V283" i="10"/>
  <c r="V516" i="10"/>
  <c r="V306" i="10"/>
  <c r="V242" i="10"/>
  <c r="V366" i="10"/>
  <c r="V273" i="10"/>
  <c r="V342" i="10"/>
  <c r="V264" i="10"/>
  <c r="V52" i="10"/>
  <c r="V116" i="10"/>
  <c r="V180" i="10"/>
  <c r="V450" i="10"/>
  <c r="V495" i="10"/>
  <c r="V380" i="10"/>
  <c r="V454" i="10"/>
  <c r="V393" i="10"/>
  <c r="V294" i="10"/>
  <c r="V329" i="10"/>
  <c r="V441" i="10"/>
  <c r="V257" i="10"/>
  <c r="V100" i="10"/>
  <c r="V188" i="10"/>
  <c r="V85" i="10"/>
  <c r="V149" i="10"/>
  <c r="V489" i="10"/>
  <c r="V439" i="10"/>
  <c r="V324" i="10"/>
  <c r="V413" i="10"/>
  <c r="V337" i="10"/>
  <c r="V238" i="10"/>
  <c r="V276" i="10"/>
  <c r="V298" i="10"/>
  <c r="V327" i="10"/>
  <c r="V108" i="10"/>
  <c r="V172" i="10"/>
  <c r="V21" i="10"/>
  <c r="V77" i="10"/>
  <c r="V141" i="10"/>
  <c r="V205" i="10"/>
  <c r="V13" i="10"/>
  <c r="V523" i="10"/>
  <c r="V538" i="10"/>
  <c r="V533" i="10"/>
  <c r="V532" i="10"/>
  <c r="V412" i="10"/>
  <c r="V534" i="10"/>
  <c r="V230" i="10"/>
  <c r="V268" i="10"/>
  <c r="V290" i="10"/>
  <c r="V312" i="10"/>
  <c r="V36" i="10"/>
  <c r="V69" i="10"/>
  <c r="V133" i="10"/>
  <c r="V459" i="10"/>
  <c r="V496" i="10"/>
  <c r="V477" i="10"/>
  <c r="V407" i="10"/>
  <c r="V354" i="10"/>
  <c r="V400" i="10"/>
  <c r="V317" i="10"/>
  <c r="V383" i="10"/>
  <c r="V234" i="10"/>
  <c r="V256" i="10"/>
  <c r="V44" i="10"/>
  <c r="V196" i="10"/>
  <c r="V351" i="10"/>
  <c r="V61" i="10"/>
  <c r="V125" i="10"/>
  <c r="V189" i="10"/>
  <c r="V225" i="10"/>
  <c r="V451" i="10"/>
  <c r="V488" i="10"/>
  <c r="V469" i="10"/>
  <c r="V406" i="10"/>
  <c r="V346" i="10"/>
  <c r="V392" i="10"/>
  <c r="V309" i="10"/>
  <c r="V381" i="10"/>
  <c r="V226" i="10"/>
  <c r="V248" i="10"/>
  <c r="V271" i="10"/>
  <c r="V53" i="10"/>
  <c r="V117" i="10"/>
  <c r="V522" i="10"/>
  <c r="V543" i="10"/>
  <c r="V518" i="10"/>
  <c r="V371" i="10"/>
  <c r="V449" i="10"/>
  <c r="V336" i="10"/>
  <c r="V253" i="10"/>
  <c r="V275" i="10"/>
  <c r="V335" i="10"/>
  <c r="V29" i="10"/>
  <c r="V45" i="10"/>
  <c r="V109" i="10"/>
  <c r="V173" i="10"/>
  <c r="V388" i="10"/>
  <c r="V341" i="10"/>
  <c r="V157" i="10"/>
  <c r="V213" i="10"/>
  <c r="V12" i="10"/>
  <c r="V22" i="10"/>
  <c r="V86" i="10"/>
  <c r="V150" i="10"/>
  <c r="V214" i="10"/>
  <c r="V223" i="10"/>
  <c r="V47" i="10"/>
  <c r="V111" i="10"/>
  <c r="V363" i="10"/>
  <c r="V267" i="10"/>
  <c r="V37" i="10"/>
  <c r="V473" i="10"/>
  <c r="V460" i="10"/>
  <c r="V93" i="10"/>
  <c r="V165" i="10"/>
  <c r="V181" i="10"/>
  <c r="V231" i="10"/>
  <c r="V70" i="10"/>
  <c r="V134" i="10"/>
  <c r="V198" i="10"/>
  <c r="V31" i="10"/>
  <c r="V95" i="10"/>
  <c r="V514" i="10"/>
  <c r="V426" i="10"/>
  <c r="V333" i="10"/>
  <c r="V101" i="10"/>
  <c r="V233" i="10"/>
  <c r="V62" i="10"/>
  <c r="V126" i="10"/>
  <c r="V190" i="10"/>
  <c r="V287" i="10"/>
  <c r="V23" i="10"/>
  <c r="V458" i="10"/>
  <c r="V401" i="10"/>
  <c r="V265" i="10"/>
  <c r="V54" i="10"/>
  <c r="V118" i="10"/>
  <c r="V182" i="10"/>
  <c r="V542" i="10"/>
  <c r="V391" i="10"/>
  <c r="V164" i="10"/>
  <c r="V197" i="10"/>
  <c r="V221" i="10"/>
  <c r="V46" i="10"/>
  <c r="V110" i="10"/>
  <c r="V174" i="10"/>
  <c r="V87" i="10"/>
  <c r="V159" i="10"/>
  <c r="V279" i="10"/>
  <c r="V38" i="10"/>
  <c r="V158" i="10"/>
  <c r="V222" i="10"/>
  <c r="V63" i="10"/>
  <c r="V151" i="10"/>
  <c r="V215" i="10"/>
  <c r="V295" i="10"/>
  <c r="V503" i="10"/>
  <c r="V14" i="10"/>
  <c r="V206" i="10"/>
  <c r="V224" i="10"/>
  <c r="V143" i="10"/>
  <c r="V207" i="10"/>
  <c r="V486" i="10"/>
  <c r="V166" i="10"/>
  <c r="V15" i="10"/>
  <c r="V79" i="10"/>
  <c r="V103" i="10"/>
  <c r="V135" i="10"/>
  <c r="V199" i="10"/>
  <c r="V11" i="10"/>
  <c r="V302" i="10"/>
  <c r="V94" i="10"/>
  <c r="V142" i="10"/>
  <c r="V127" i="10"/>
  <c r="V191" i="10"/>
  <c r="V102" i="10"/>
  <c r="V39" i="10"/>
  <c r="V71" i="10"/>
  <c r="V119" i="10"/>
  <c r="V175" i="10"/>
  <c r="V245" i="10"/>
  <c r="V24" i="10"/>
  <c r="V88" i="10"/>
  <c r="V152" i="10"/>
  <c r="V216" i="10"/>
  <c r="V73" i="10"/>
  <c r="V137" i="10"/>
  <c r="V201" i="10"/>
  <c r="V232" i="10"/>
  <c r="V16" i="10"/>
  <c r="V80" i="10"/>
  <c r="V144" i="10"/>
  <c r="V208" i="10"/>
  <c r="V55" i="10"/>
  <c r="V183" i="10"/>
  <c r="V72" i="10"/>
  <c r="V136" i="10"/>
  <c r="V200" i="10"/>
  <c r="V526" i="10"/>
  <c r="V57" i="10"/>
  <c r="V121" i="10"/>
  <c r="V185" i="10"/>
  <c r="V311" i="10"/>
  <c r="V30" i="10"/>
  <c r="V64" i="10"/>
  <c r="V128" i="10"/>
  <c r="V192" i="10"/>
  <c r="V303" i="10"/>
  <c r="V49" i="10"/>
  <c r="V113" i="10"/>
  <c r="V177" i="10"/>
  <c r="V247" i="10"/>
  <c r="V56" i="10"/>
  <c r="V120" i="10"/>
  <c r="V184" i="10"/>
  <c r="V239" i="10"/>
  <c r="V41" i="10"/>
  <c r="V105" i="10"/>
  <c r="V169" i="10"/>
  <c r="V382" i="10"/>
  <c r="V40" i="10"/>
  <c r="V104" i="10"/>
  <c r="V168" i="10"/>
  <c r="V25" i="10"/>
  <c r="V89" i="10"/>
  <c r="V153" i="10"/>
  <c r="V217" i="10"/>
  <c r="V10" i="10"/>
  <c r="V48" i="10"/>
  <c r="V82" i="10"/>
  <c r="V146" i="10"/>
  <c r="V210" i="10"/>
  <c r="V145" i="10"/>
  <c r="V154" i="10"/>
  <c r="V78" i="10"/>
  <c r="V160" i="10"/>
  <c r="V42" i="10"/>
  <c r="V74" i="10"/>
  <c r="V138" i="10"/>
  <c r="V202" i="10"/>
  <c r="V32" i="10"/>
  <c r="V106" i="10"/>
  <c r="V97" i="10"/>
  <c r="V218" i="10"/>
  <c r="V33" i="10"/>
  <c r="V81" i="10"/>
  <c r="V129" i="10"/>
  <c r="V34" i="10"/>
  <c r="V66" i="10"/>
  <c r="V130" i="10"/>
  <c r="V194" i="10"/>
  <c r="V167" i="10"/>
  <c r="V96" i="10"/>
  <c r="V9" i="10"/>
  <c r="V26" i="10"/>
  <c r="V122" i="10"/>
  <c r="V186" i="10"/>
  <c r="V319" i="10"/>
  <c r="V17" i="10"/>
  <c r="V170" i="10"/>
  <c r="V90" i="10"/>
  <c r="V176" i="10"/>
  <c r="V161" i="10"/>
  <c r="V209" i="10"/>
  <c r="V114" i="10"/>
  <c r="V178" i="10"/>
  <c r="V255" i="10"/>
  <c r="V65" i="10"/>
  <c r="V112" i="10"/>
  <c r="V18" i="10"/>
  <c r="V50" i="10"/>
  <c r="V98" i="10"/>
  <c r="V162" i="10"/>
  <c r="V193" i="10"/>
  <c r="G23" i="12"/>
  <c r="N13" i="10" s="1"/>
  <c r="N12" i="10"/>
  <c r="L13" i="10"/>
  <c r="L12" i="10"/>
  <c r="D23" i="12"/>
  <c r="J13" i="10" s="1"/>
  <c r="F23" i="12"/>
  <c r="M13" i="10" s="1"/>
  <c r="M12" i="10"/>
  <c r="P11" i="10" l="1"/>
  <c r="B21" i="12" s="1"/>
  <c r="W58" i="10"/>
  <c r="W18" i="10"/>
  <c r="W8" i="10"/>
  <c r="W50" i="10"/>
  <c r="W522" i="10"/>
  <c r="W458" i="10"/>
  <c r="W521" i="10"/>
  <c r="W457" i="10"/>
  <c r="W504" i="10"/>
  <c r="W535" i="10"/>
  <c r="W471" i="10"/>
  <c r="W518" i="10"/>
  <c r="W454" i="10"/>
  <c r="W492" i="10"/>
  <c r="W515" i="10"/>
  <c r="W407" i="10"/>
  <c r="W371" i="10"/>
  <c r="W459" i="10"/>
  <c r="W411" i="10"/>
  <c r="W346" i="10"/>
  <c r="W425" i="10"/>
  <c r="W393" i="10"/>
  <c r="W329" i="10"/>
  <c r="W429" i="10"/>
  <c r="W360" i="10"/>
  <c r="W431" i="10"/>
  <c r="W343" i="10"/>
  <c r="W309" i="10"/>
  <c r="W245" i="10"/>
  <c r="W325" i="10"/>
  <c r="W260" i="10"/>
  <c r="W381" i="10"/>
  <c r="W283" i="10"/>
  <c r="W467" i="10"/>
  <c r="W298" i="10"/>
  <c r="W234" i="10"/>
  <c r="W313" i="10"/>
  <c r="W249" i="10"/>
  <c r="W312" i="10"/>
  <c r="W248" i="10"/>
  <c r="W295" i="10"/>
  <c r="W262" i="10"/>
  <c r="W177" i="10"/>
  <c r="W113" i="10"/>
  <c r="W49" i="10"/>
  <c r="W74" i="10"/>
  <c r="W184" i="10"/>
  <c r="W120" i="10"/>
  <c r="W56" i="10"/>
  <c r="W246" i="10"/>
  <c r="W167" i="10"/>
  <c r="W103" i="10"/>
  <c r="W39" i="10"/>
  <c r="W358" i="10"/>
  <c r="W198" i="10"/>
  <c r="W134" i="10"/>
  <c r="W70" i="10"/>
  <c r="W356" i="10"/>
  <c r="W197" i="10"/>
  <c r="W133" i="10"/>
  <c r="W69" i="10"/>
  <c r="W28" i="10"/>
  <c r="W204" i="10"/>
  <c r="W140" i="10"/>
  <c r="W76" i="10"/>
  <c r="W146" i="10"/>
  <c r="W187" i="10"/>
  <c r="W123" i="10"/>
  <c r="W59" i="10"/>
  <c r="W218" i="10"/>
  <c r="W82" i="10"/>
  <c r="W514" i="10"/>
  <c r="W450" i="10"/>
  <c r="W513" i="10"/>
  <c r="W449" i="10"/>
  <c r="W496" i="10"/>
  <c r="W527" i="10"/>
  <c r="W463" i="10"/>
  <c r="W510" i="10"/>
  <c r="W446" i="10"/>
  <c r="W484" i="10"/>
  <c r="W525" i="10"/>
  <c r="W406" i="10"/>
  <c r="W363" i="10"/>
  <c r="W440" i="10"/>
  <c r="W402" i="10"/>
  <c r="W338" i="10"/>
  <c r="W424" i="10"/>
  <c r="W385" i="10"/>
  <c r="W321" i="10"/>
  <c r="W428" i="10"/>
  <c r="W352" i="10"/>
  <c r="W399" i="10"/>
  <c r="W335" i="10"/>
  <c r="W301" i="10"/>
  <c r="W237" i="10"/>
  <c r="W316" i="10"/>
  <c r="W252" i="10"/>
  <c r="W350" i="10"/>
  <c r="W275" i="10"/>
  <c r="W448" i="10"/>
  <c r="W290" i="10"/>
  <c r="W226" i="10"/>
  <c r="W305" i="10"/>
  <c r="W241" i="10"/>
  <c r="W304" i="10"/>
  <c r="W240" i="10"/>
  <c r="W287" i="10"/>
  <c r="W232" i="10"/>
  <c r="W169" i="10"/>
  <c r="W105" i="10"/>
  <c r="W41" i="10"/>
  <c r="W328" i="10"/>
  <c r="W176" i="10"/>
  <c r="W112" i="10"/>
  <c r="W48" i="10"/>
  <c r="W227" i="10"/>
  <c r="W159" i="10"/>
  <c r="W95" i="10"/>
  <c r="W31" i="10"/>
  <c r="W302" i="10"/>
  <c r="W190" i="10"/>
  <c r="W126" i="10"/>
  <c r="W62" i="10"/>
  <c r="W324" i="10"/>
  <c r="W189" i="10"/>
  <c r="W125" i="10"/>
  <c r="W61" i="10"/>
  <c r="W20" i="10"/>
  <c r="W196" i="10"/>
  <c r="W132" i="10"/>
  <c r="W68" i="10"/>
  <c r="W114" i="10"/>
  <c r="W179" i="10"/>
  <c r="W115" i="10"/>
  <c r="W51" i="10"/>
  <c r="W210" i="10"/>
  <c r="W506" i="10"/>
  <c r="W442" i="10"/>
  <c r="W505" i="10"/>
  <c r="W441" i="10"/>
  <c r="W488" i="10"/>
  <c r="W519" i="10"/>
  <c r="W455" i="10"/>
  <c r="W502" i="10"/>
  <c r="W438" i="10"/>
  <c r="W476" i="10"/>
  <c r="W493" i="10"/>
  <c r="W405" i="10"/>
  <c r="W355" i="10"/>
  <c r="W417" i="10"/>
  <c r="W394" i="10"/>
  <c r="W330" i="10"/>
  <c r="W423" i="10"/>
  <c r="W377" i="10"/>
  <c r="W531" i="10"/>
  <c r="W427" i="10"/>
  <c r="W344" i="10"/>
  <c r="W391" i="10"/>
  <c r="W523" i="10"/>
  <c r="W293" i="10"/>
  <c r="W229" i="10"/>
  <c r="W308" i="10"/>
  <c r="W244" i="10"/>
  <c r="W348" i="10"/>
  <c r="W267" i="10"/>
  <c r="W390" i="10"/>
  <c r="W282" i="10"/>
  <c r="W472" i="10"/>
  <c r="W297" i="10"/>
  <c r="W233" i="10"/>
  <c r="W296" i="10"/>
  <c r="W382" i="10"/>
  <c r="W279" i="10"/>
  <c r="W230" i="10"/>
  <c r="W161" i="10"/>
  <c r="W97" i="10"/>
  <c r="W33" i="10"/>
  <c r="W318" i="10"/>
  <c r="W168" i="10"/>
  <c r="W104" i="10"/>
  <c r="W40" i="10"/>
  <c r="W215" i="10"/>
  <c r="W151" i="10"/>
  <c r="W87" i="10"/>
  <c r="W23" i="10"/>
  <c r="W238" i="10"/>
  <c r="W182" i="10"/>
  <c r="W118" i="10"/>
  <c r="W54" i="10"/>
  <c r="W294" i="10"/>
  <c r="W181" i="10"/>
  <c r="W117" i="10"/>
  <c r="W53" i="10"/>
  <c r="W170" i="10"/>
  <c r="W188" i="10"/>
  <c r="W124" i="10"/>
  <c r="W60" i="10"/>
  <c r="W389" i="10"/>
  <c r="W171" i="10"/>
  <c r="W107" i="10"/>
  <c r="W43" i="10"/>
  <c r="W202" i="10"/>
  <c r="W66" i="10"/>
  <c r="W498" i="10"/>
  <c r="W434" i="10"/>
  <c r="W497" i="10"/>
  <c r="W537" i="10"/>
  <c r="W543" i="10"/>
  <c r="W511" i="10"/>
  <c r="W447" i="10"/>
  <c r="W494" i="10"/>
  <c r="W532" i="10"/>
  <c r="W468" i="10"/>
  <c r="W483" i="10"/>
  <c r="W404" i="10"/>
  <c r="W347" i="10"/>
  <c r="W416" i="10"/>
  <c r="W386" i="10"/>
  <c r="W322" i="10"/>
  <c r="W422" i="10"/>
  <c r="W369" i="10"/>
  <c r="W499" i="10"/>
  <c r="W400" i="10"/>
  <c r="W336" i="10"/>
  <c r="W383" i="10"/>
  <c r="W398" i="10"/>
  <c r="W285" i="10"/>
  <c r="W469" i="10"/>
  <c r="W300" i="10"/>
  <c r="W236" i="10"/>
  <c r="W332" i="10"/>
  <c r="W259" i="10"/>
  <c r="W388" i="10"/>
  <c r="W274" i="10"/>
  <c r="W453" i="10"/>
  <c r="W289" i="10"/>
  <c r="W501" i="10"/>
  <c r="W288" i="10"/>
  <c r="W380" i="10"/>
  <c r="W271" i="10"/>
  <c r="W217" i="10"/>
  <c r="W153" i="10"/>
  <c r="W89" i="10"/>
  <c r="W25" i="10"/>
  <c r="W254" i="10"/>
  <c r="W160" i="10"/>
  <c r="W96" i="10"/>
  <c r="W32" i="10"/>
  <c r="W207" i="10"/>
  <c r="W143" i="10"/>
  <c r="W79" i="10"/>
  <c r="W15" i="10"/>
  <c r="W224" i="10"/>
  <c r="W174" i="10"/>
  <c r="W110" i="10"/>
  <c r="W46" i="10"/>
  <c r="W231" i="10"/>
  <c r="W173" i="10"/>
  <c r="W109" i="10"/>
  <c r="W45" i="10"/>
  <c r="W130" i="10"/>
  <c r="W180" i="10"/>
  <c r="W116" i="10"/>
  <c r="W52" i="10"/>
  <c r="W278" i="10"/>
  <c r="W163" i="10"/>
  <c r="W99" i="10"/>
  <c r="W35" i="10"/>
  <c r="W194" i="10"/>
  <c r="W490" i="10"/>
  <c r="W426" i="10"/>
  <c r="W489" i="10"/>
  <c r="W536" i="10"/>
  <c r="W542" i="10"/>
  <c r="W503" i="10"/>
  <c r="W439" i="10"/>
  <c r="W486" i="10"/>
  <c r="W524" i="10"/>
  <c r="W460" i="10"/>
  <c r="W464" i="10"/>
  <c r="W403" i="10"/>
  <c r="W339" i="10"/>
  <c r="W415" i="10"/>
  <c r="W378" i="10"/>
  <c r="W517" i="10"/>
  <c r="W421" i="10"/>
  <c r="W361" i="10"/>
  <c r="W475" i="10"/>
  <c r="W392" i="10"/>
  <c r="W509" i="10"/>
  <c r="W375" i="10"/>
  <c r="W396" i="10"/>
  <c r="W277" i="10"/>
  <c r="W433" i="10"/>
  <c r="W292" i="10"/>
  <c r="W228" i="10"/>
  <c r="W315" i="10"/>
  <c r="W251" i="10"/>
  <c r="W357" i="10"/>
  <c r="W266" i="10"/>
  <c r="W397" i="10"/>
  <c r="W281" i="10"/>
  <c r="W373" i="10"/>
  <c r="W280" i="10"/>
  <c r="W349" i="10"/>
  <c r="W263" i="10"/>
  <c r="W209" i="10"/>
  <c r="W145" i="10"/>
  <c r="W81" i="10"/>
  <c r="W17" i="10"/>
  <c r="W216" i="10"/>
  <c r="W152" i="10"/>
  <c r="W88" i="10"/>
  <c r="W24" i="10"/>
  <c r="W199" i="10"/>
  <c r="W135" i="10"/>
  <c r="W71" i="10"/>
  <c r="W11" i="10"/>
  <c r="W223" i="10"/>
  <c r="W166" i="10"/>
  <c r="W102" i="10"/>
  <c r="W38" i="10"/>
  <c r="W225" i="10"/>
  <c r="W165" i="10"/>
  <c r="W101" i="10"/>
  <c r="W37" i="10"/>
  <c r="W98" i="10"/>
  <c r="W172" i="10"/>
  <c r="W108" i="10"/>
  <c r="W44" i="10"/>
  <c r="W219" i="10"/>
  <c r="W155" i="10"/>
  <c r="W91" i="10"/>
  <c r="W27" i="10"/>
  <c r="W186" i="10"/>
  <c r="W482" i="10"/>
  <c r="W418" i="10"/>
  <c r="W481" i="10"/>
  <c r="W528" i="10"/>
  <c r="W541" i="10"/>
  <c r="W495" i="10"/>
  <c r="W544" i="10"/>
  <c r="W478" i="10"/>
  <c r="W516" i="10"/>
  <c r="W452" i="10"/>
  <c r="W445" i="10"/>
  <c r="W395" i="10"/>
  <c r="W331" i="10"/>
  <c r="W414" i="10"/>
  <c r="W370" i="10"/>
  <c r="W485" i="10"/>
  <c r="W420" i="10"/>
  <c r="W353" i="10"/>
  <c r="W456" i="10"/>
  <c r="W384" i="10"/>
  <c r="W477" i="10"/>
  <c r="W367" i="10"/>
  <c r="W365" i="10"/>
  <c r="W269" i="10"/>
  <c r="W374" i="10"/>
  <c r="W284" i="10"/>
  <c r="W491" i="10"/>
  <c r="W307" i="10"/>
  <c r="W243" i="10"/>
  <c r="W326" i="10"/>
  <c r="W258" i="10"/>
  <c r="W366" i="10"/>
  <c r="W273" i="10"/>
  <c r="W342" i="10"/>
  <c r="W272" i="10"/>
  <c r="W319" i="10"/>
  <c r="W255" i="10"/>
  <c r="W201" i="10"/>
  <c r="W137" i="10"/>
  <c r="W73" i="10"/>
  <c r="W9" i="10"/>
  <c r="W208" i="10"/>
  <c r="W144" i="10"/>
  <c r="W80" i="10"/>
  <c r="W16" i="10"/>
  <c r="W191" i="10"/>
  <c r="W127" i="10"/>
  <c r="W63" i="10"/>
  <c r="W12" i="10"/>
  <c r="W222" i="10"/>
  <c r="W158" i="10"/>
  <c r="W94" i="10"/>
  <c r="W30" i="10"/>
  <c r="W221" i="10"/>
  <c r="W157" i="10"/>
  <c r="W93" i="10"/>
  <c r="W29" i="10"/>
  <c r="W286" i="10"/>
  <c r="W164" i="10"/>
  <c r="W100" i="10"/>
  <c r="W36" i="10"/>
  <c r="W211" i="10"/>
  <c r="W147" i="10"/>
  <c r="W83" i="10"/>
  <c r="W19" i="10"/>
  <c r="W178" i="10"/>
  <c r="W538" i="10"/>
  <c r="W520" i="10"/>
  <c r="W470" i="10"/>
  <c r="W387" i="10"/>
  <c r="W480" i="10"/>
  <c r="W376" i="10"/>
  <c r="W261" i="10"/>
  <c r="W299" i="10"/>
  <c r="W364" i="10"/>
  <c r="W311" i="10"/>
  <c r="W65" i="10"/>
  <c r="W72" i="10"/>
  <c r="W55" i="10"/>
  <c r="W86" i="10"/>
  <c r="W85" i="10"/>
  <c r="W92" i="10"/>
  <c r="W75" i="10"/>
  <c r="W530" i="10"/>
  <c r="W512" i="10"/>
  <c r="W462" i="10"/>
  <c r="W379" i="10"/>
  <c r="W461" i="10"/>
  <c r="W368" i="10"/>
  <c r="W253" i="10"/>
  <c r="W291" i="10"/>
  <c r="W333" i="10"/>
  <c r="W303" i="10"/>
  <c r="W57" i="10"/>
  <c r="W64" i="10"/>
  <c r="W47" i="10"/>
  <c r="W78" i="10"/>
  <c r="W77" i="10"/>
  <c r="W84" i="10"/>
  <c r="W67" i="10"/>
  <c r="W26" i="10"/>
  <c r="W42" i="10"/>
  <c r="W474" i="10"/>
  <c r="W540" i="10"/>
  <c r="W508" i="10"/>
  <c r="W323" i="10"/>
  <c r="W419" i="10"/>
  <c r="W451" i="10"/>
  <c r="W372" i="10"/>
  <c r="W235" i="10"/>
  <c r="W265" i="10"/>
  <c r="W247" i="10"/>
  <c r="W122" i="10"/>
  <c r="W10" i="10"/>
  <c r="W7" i="10"/>
  <c r="W22" i="10"/>
  <c r="W21" i="10"/>
  <c r="W6" i="10"/>
  <c r="W320" i="10"/>
  <c r="W466" i="10"/>
  <c r="W539" i="10"/>
  <c r="W500" i="10"/>
  <c r="W507" i="10"/>
  <c r="W401" i="10"/>
  <c r="W435" i="10"/>
  <c r="W341" i="10"/>
  <c r="W533" i="10"/>
  <c r="W257" i="10"/>
  <c r="W239" i="10"/>
  <c r="W106" i="10"/>
  <c r="W310" i="10"/>
  <c r="W90" i="10"/>
  <c r="W14" i="10"/>
  <c r="W13" i="10"/>
  <c r="W154" i="10"/>
  <c r="W270" i="10"/>
  <c r="W410" i="10"/>
  <c r="W487" i="10"/>
  <c r="W444" i="10"/>
  <c r="W413" i="10"/>
  <c r="W345" i="10"/>
  <c r="W359" i="10"/>
  <c r="W276" i="10"/>
  <c r="W314" i="10"/>
  <c r="W340" i="10"/>
  <c r="W193" i="10"/>
  <c r="W200" i="10"/>
  <c r="W183" i="10"/>
  <c r="W214" i="10"/>
  <c r="W213" i="10"/>
  <c r="W220" i="10"/>
  <c r="W203" i="10"/>
  <c r="W162" i="10"/>
  <c r="W529" i="10"/>
  <c r="W479" i="10"/>
  <c r="W436" i="10"/>
  <c r="W412" i="10"/>
  <c r="W337" i="10"/>
  <c r="W351" i="10"/>
  <c r="W268" i="10"/>
  <c r="W306" i="10"/>
  <c r="W327" i="10"/>
  <c r="W185" i="10"/>
  <c r="W192" i="10"/>
  <c r="W175" i="10"/>
  <c r="W206" i="10"/>
  <c r="W205" i="10"/>
  <c r="W212" i="10"/>
  <c r="W195" i="10"/>
  <c r="W138" i="10"/>
  <c r="W34" i="10"/>
  <c r="W362" i="10"/>
  <c r="W250" i="10"/>
  <c r="W119" i="10"/>
  <c r="W139" i="10"/>
  <c r="W354" i="10"/>
  <c r="W242" i="10"/>
  <c r="W111" i="10"/>
  <c r="W131" i="10"/>
  <c r="W473" i="10"/>
  <c r="W437" i="10"/>
  <c r="W264" i="10"/>
  <c r="W150" i="10"/>
  <c r="W465" i="10"/>
  <c r="W430" i="10"/>
  <c r="W256" i="10"/>
  <c r="W142" i="10"/>
  <c r="W534" i="10"/>
  <c r="W334" i="10"/>
  <c r="W129" i="10"/>
  <c r="W149" i="10"/>
  <c r="W526" i="10"/>
  <c r="W317" i="10"/>
  <c r="W121" i="10"/>
  <c r="W141" i="10"/>
  <c r="W409" i="10"/>
  <c r="W408" i="10"/>
  <c r="W443" i="10"/>
  <c r="W432" i="10"/>
  <c r="W136" i="10"/>
  <c r="W128" i="10"/>
  <c r="W156" i="10"/>
  <c r="W148" i="10"/>
  <c r="X57" i="10"/>
  <c r="X363" i="10"/>
  <c r="X10" i="10"/>
  <c r="X161" i="10"/>
  <c r="X153" i="10"/>
  <c r="X17" i="10"/>
  <c r="X217" i="10"/>
  <c r="X145" i="10"/>
  <c r="X121" i="10"/>
  <c r="X105" i="10"/>
  <c r="X209" i="10"/>
  <c r="X277" i="10"/>
  <c r="X137" i="10"/>
  <c r="X89" i="10"/>
  <c r="X73" i="10"/>
  <c r="X230" i="10"/>
  <c r="X406" i="10"/>
  <c r="X113" i="10"/>
  <c r="X201" i="10"/>
  <c r="X65" i="10"/>
  <c r="X97" i="10"/>
  <c r="X193" i="10"/>
  <c r="X25" i="10"/>
  <c r="X129" i="10"/>
  <c r="X185" i="10"/>
  <c r="X9" i="10"/>
  <c r="X8" i="10"/>
  <c r="X81" i="10"/>
  <c r="X18" i="10"/>
  <c r="X82" i="10"/>
  <c r="X146" i="10"/>
  <c r="X210" i="10"/>
  <c r="X7" i="10"/>
  <c r="X331" i="10"/>
  <c r="X74" i="10"/>
  <c r="X138" i="10"/>
  <c r="X202" i="10"/>
  <c r="X177" i="10"/>
  <c r="X33" i="10"/>
  <c r="X49" i="10"/>
  <c r="X66" i="10"/>
  <c r="X130" i="10"/>
  <c r="X194" i="10"/>
  <c r="X169" i="10"/>
  <c r="X58" i="10"/>
  <c r="X122" i="10"/>
  <c r="X50" i="10"/>
  <c r="X114" i="10"/>
  <c r="X42" i="10"/>
  <c r="X106" i="10"/>
  <c r="X170" i="10"/>
  <c r="X26" i="10"/>
  <c r="X19" i="10"/>
  <c r="X75" i="10"/>
  <c r="X139" i="10"/>
  <c r="X34" i="10"/>
  <c r="X226" i="10"/>
  <c r="X67" i="10"/>
  <c r="X131" i="10"/>
  <c r="X195" i="10"/>
  <c r="X41" i="10"/>
  <c r="X59" i="10"/>
  <c r="X123" i="10"/>
  <c r="X51" i="10"/>
  <c r="X115" i="10"/>
  <c r="X179" i="10"/>
  <c r="X154" i="10"/>
  <c r="X178" i="10"/>
  <c r="X27" i="10"/>
  <c r="X107" i="10"/>
  <c r="X171" i="10"/>
  <c r="X162" i="10"/>
  <c r="X285" i="10"/>
  <c r="X99" i="10"/>
  <c r="X163" i="10"/>
  <c r="X186" i="10"/>
  <c r="X83" i="10"/>
  <c r="X293" i="10"/>
  <c r="X35" i="10"/>
  <c r="X76" i="10"/>
  <c r="X140" i="10"/>
  <c r="X204" i="10"/>
  <c r="X37" i="10"/>
  <c r="X101" i="10"/>
  <c r="X90" i="10"/>
  <c r="X91" i="10"/>
  <c r="X98" i="10"/>
  <c r="X203" i="10"/>
  <c r="X43" i="10"/>
  <c r="X60" i="10"/>
  <c r="X124" i="10"/>
  <c r="X188" i="10"/>
  <c r="X21" i="10"/>
  <c r="X85" i="10"/>
  <c r="X218" i="10"/>
  <c r="X6" i="10"/>
  <c r="X52" i="10"/>
  <c r="X116" i="10"/>
  <c r="X180" i="10"/>
  <c r="X13" i="10"/>
  <c r="X219" i="10"/>
  <c r="X44" i="10"/>
  <c r="X108" i="10"/>
  <c r="X172" i="10"/>
  <c r="X36" i="10"/>
  <c r="X100" i="10"/>
  <c r="X164" i="10"/>
  <c r="X237" i="10"/>
  <c r="X156" i="10"/>
  <c r="X220" i="10"/>
  <c r="X61" i="10"/>
  <c r="X109" i="10"/>
  <c r="X149" i="10"/>
  <c r="X213" i="10"/>
  <c r="X187" i="10"/>
  <c r="X84" i="10"/>
  <c r="X132" i="10"/>
  <c r="X45" i="10"/>
  <c r="X141" i="10"/>
  <c r="X205" i="10"/>
  <c r="X229" i="10"/>
  <c r="X29" i="10"/>
  <c r="X77" i="10"/>
  <c r="X133" i="10"/>
  <c r="X197" i="10"/>
  <c r="X231" i="10"/>
  <c r="X309" i="10"/>
  <c r="X92" i="10"/>
  <c r="X125" i="10"/>
  <c r="X189" i="10"/>
  <c r="X147" i="10"/>
  <c r="X20" i="10"/>
  <c r="X68" i="10"/>
  <c r="X53" i="10"/>
  <c r="X181" i="10"/>
  <c r="X245" i="10"/>
  <c r="X396" i="10"/>
  <c r="X28" i="10"/>
  <c r="X148" i="10"/>
  <c r="X196" i="10"/>
  <c r="X165" i="10"/>
  <c r="X155" i="10"/>
  <c r="X93" i="10"/>
  <c r="X173" i="10"/>
  <c r="X14" i="10"/>
  <c r="X78" i="10"/>
  <c r="X142" i="10"/>
  <c r="X206" i="10"/>
  <c r="X224" i="10"/>
  <c r="X63" i="10"/>
  <c r="X127" i="10"/>
  <c r="X191" i="10"/>
  <c r="X497" i="10"/>
  <c r="X433" i="10"/>
  <c r="X504" i="10"/>
  <c r="X440" i="10"/>
  <c r="X527" i="10"/>
  <c r="X526" i="10"/>
  <c r="X462" i="10"/>
  <c r="X501" i="10"/>
  <c r="X437" i="10"/>
  <c r="X475" i="10"/>
  <c r="X532" i="10"/>
  <c r="X412" i="10"/>
  <c r="X362" i="10"/>
  <c r="X70" i="10"/>
  <c r="X134" i="10"/>
  <c r="X198" i="10"/>
  <c r="X211" i="10"/>
  <c r="X212" i="10"/>
  <c r="X62" i="10"/>
  <c r="X126" i="10"/>
  <c r="X190" i="10"/>
  <c r="X11" i="10"/>
  <c r="X47" i="10"/>
  <c r="X111" i="10"/>
  <c r="X175" i="10"/>
  <c r="X481" i="10"/>
  <c r="X417" i="10"/>
  <c r="X488" i="10"/>
  <c r="X542" i="10"/>
  <c r="X511" i="10"/>
  <c r="X510" i="10"/>
  <c r="X446" i="10"/>
  <c r="X485" i="10"/>
  <c r="X523" i="10"/>
  <c r="X459" i="10"/>
  <c r="X471" i="10"/>
  <c r="X410" i="10"/>
  <c r="X346" i="10"/>
  <c r="X423" i="10"/>
  <c r="X385" i="10"/>
  <c r="X321" i="10"/>
  <c r="X427" i="10"/>
  <c r="X352" i="10"/>
  <c r="X221" i="10"/>
  <c r="X54" i="10"/>
  <c r="X118" i="10"/>
  <c r="X182" i="10"/>
  <c r="X39" i="10"/>
  <c r="X103" i="10"/>
  <c r="X167" i="10"/>
  <c r="X537" i="10"/>
  <c r="X473" i="10"/>
  <c r="X409" i="10"/>
  <c r="X480" i="10"/>
  <c r="X541" i="10"/>
  <c r="X503" i="10"/>
  <c r="X502" i="10"/>
  <c r="X438" i="10"/>
  <c r="X477" i="10"/>
  <c r="X515" i="10"/>
  <c r="X451" i="10"/>
  <c r="X452" i="10"/>
  <c r="X402" i="10"/>
  <c r="X338" i="10"/>
  <c r="X69" i="10"/>
  <c r="X117" i="10"/>
  <c r="X46" i="10"/>
  <c r="X110" i="10"/>
  <c r="X174" i="10"/>
  <c r="X317" i="10"/>
  <c r="X31" i="10"/>
  <c r="X95" i="10"/>
  <c r="X159" i="10"/>
  <c r="X261" i="10"/>
  <c r="X529" i="10"/>
  <c r="X465" i="10"/>
  <c r="X536" i="10"/>
  <c r="X472" i="10"/>
  <c r="X12" i="10"/>
  <c r="X30" i="10"/>
  <c r="X94" i="10"/>
  <c r="X158" i="10"/>
  <c r="X222" i="10"/>
  <c r="X15" i="10"/>
  <c r="X79" i="10"/>
  <c r="X143" i="10"/>
  <c r="X207" i="10"/>
  <c r="X513" i="10"/>
  <c r="X449" i="10"/>
  <c r="X520" i="10"/>
  <c r="X456" i="10"/>
  <c r="X538" i="10"/>
  <c r="X544" i="10"/>
  <c r="X478" i="10"/>
  <c r="X517" i="10"/>
  <c r="X453" i="10"/>
  <c r="X491" i="10"/>
  <c r="X522" i="10"/>
  <c r="X414" i="10"/>
  <c r="X378" i="10"/>
  <c r="X466" i="10"/>
  <c r="X419" i="10"/>
  <c r="X353" i="10"/>
  <c r="X442" i="10"/>
  <c r="X384" i="10"/>
  <c r="X320" i="10"/>
  <c r="X253" i="10"/>
  <c r="X528" i="10"/>
  <c r="X535" i="10"/>
  <c r="X470" i="10"/>
  <c r="X445" i="10"/>
  <c r="X490" i="10"/>
  <c r="X370" i="10"/>
  <c r="X421" i="10"/>
  <c r="X345" i="10"/>
  <c r="X428" i="10"/>
  <c r="X336" i="10"/>
  <c r="X391" i="10"/>
  <c r="X516" i="10"/>
  <c r="X374" i="10"/>
  <c r="X372" i="10"/>
  <c r="X284" i="10"/>
  <c r="X508" i="10"/>
  <c r="X307" i="10"/>
  <c r="X243" i="10"/>
  <c r="X355" i="10"/>
  <c r="X274" i="10"/>
  <c r="X436" i="10"/>
  <c r="X289" i="10"/>
  <c r="X225" i="10"/>
  <c r="X312" i="10"/>
  <c r="X248" i="10"/>
  <c r="X311" i="10"/>
  <c r="X247" i="10"/>
  <c r="X310" i="10"/>
  <c r="X246" i="10"/>
  <c r="X40" i="10"/>
  <c r="X72" i="10"/>
  <c r="X136" i="10"/>
  <c r="X200" i="10"/>
  <c r="X493" i="10"/>
  <c r="X468" i="10"/>
  <c r="X308" i="10"/>
  <c r="X234" i="10"/>
  <c r="X349" i="10"/>
  <c r="X539" i="10"/>
  <c r="X429" i="10"/>
  <c r="X292" i="10"/>
  <c r="X357" i="10"/>
  <c r="X297" i="10"/>
  <c r="X318" i="10"/>
  <c r="X86" i="10"/>
  <c r="X151" i="10"/>
  <c r="X199" i="10"/>
  <c r="X512" i="10"/>
  <c r="X519" i="10"/>
  <c r="X454" i="10"/>
  <c r="X531" i="10"/>
  <c r="X500" i="10"/>
  <c r="X354" i="10"/>
  <c r="X420" i="10"/>
  <c r="X337" i="10"/>
  <c r="X426" i="10"/>
  <c r="X328" i="10"/>
  <c r="X383" i="10"/>
  <c r="X484" i="10"/>
  <c r="X366" i="10"/>
  <c r="X341" i="10"/>
  <c r="X276" i="10"/>
  <c r="X450" i="10"/>
  <c r="X299" i="10"/>
  <c r="X235" i="10"/>
  <c r="X326" i="10"/>
  <c r="X266" i="10"/>
  <c r="X397" i="10"/>
  <c r="X281" i="10"/>
  <c r="X530" i="10"/>
  <c r="X304" i="10"/>
  <c r="X240" i="10"/>
  <c r="X303" i="10"/>
  <c r="X239" i="10"/>
  <c r="X302" i="10"/>
  <c r="X238" i="10"/>
  <c r="X32" i="10"/>
  <c r="X64" i="10"/>
  <c r="X128" i="10"/>
  <c r="X192" i="10"/>
  <c r="X457" i="10"/>
  <c r="X411" i="10"/>
  <c r="X444" i="10"/>
  <c r="X244" i="10"/>
  <c r="X298" i="10"/>
  <c r="X272" i="10"/>
  <c r="X16" i="10"/>
  <c r="X160" i="10"/>
  <c r="X386" i="10"/>
  <c r="X399" i="10"/>
  <c r="X315" i="10"/>
  <c r="X460" i="10"/>
  <c r="X256" i="10"/>
  <c r="X157" i="10"/>
  <c r="X166" i="10"/>
  <c r="X55" i="10"/>
  <c r="X521" i="10"/>
  <c r="X496" i="10"/>
  <c r="X495" i="10"/>
  <c r="X533" i="10"/>
  <c r="X507" i="10"/>
  <c r="X416" i="10"/>
  <c r="X330" i="10"/>
  <c r="X418" i="10"/>
  <c r="X329" i="10"/>
  <c r="X400" i="10"/>
  <c r="X506" i="10"/>
  <c r="X375" i="10"/>
  <c r="X458" i="10"/>
  <c r="X358" i="10"/>
  <c r="X339" i="10"/>
  <c r="X268" i="10"/>
  <c r="X408" i="10"/>
  <c r="X291" i="10"/>
  <c r="X227" i="10"/>
  <c r="X322" i="10"/>
  <c r="X258" i="10"/>
  <c r="X395" i="10"/>
  <c r="X273" i="10"/>
  <c r="X407" i="10"/>
  <c r="X296" i="10"/>
  <c r="X232" i="10"/>
  <c r="X295" i="10"/>
  <c r="X498" i="10"/>
  <c r="X294" i="10"/>
  <c r="X24" i="10"/>
  <c r="X120" i="10"/>
  <c r="X184" i="10"/>
  <c r="X543" i="10"/>
  <c r="X434" i="10"/>
  <c r="X351" i="10"/>
  <c r="X348" i="10"/>
  <c r="X313" i="10"/>
  <c r="X356" i="10"/>
  <c r="X150" i="10"/>
  <c r="X422" i="10"/>
  <c r="X403" i="10"/>
  <c r="X323" i="10"/>
  <c r="X208" i="10"/>
  <c r="X22" i="10"/>
  <c r="X505" i="10"/>
  <c r="X464" i="10"/>
  <c r="X487" i="10"/>
  <c r="X525" i="10"/>
  <c r="X499" i="10"/>
  <c r="X415" i="10"/>
  <c r="X514" i="10"/>
  <c r="X401" i="10"/>
  <c r="X524" i="10"/>
  <c r="X392" i="10"/>
  <c r="X482" i="10"/>
  <c r="X367" i="10"/>
  <c r="X439" i="10"/>
  <c r="X350" i="10"/>
  <c r="X325" i="10"/>
  <c r="X260" i="10"/>
  <c r="X381" i="10"/>
  <c r="X283" i="10"/>
  <c r="X474" i="10"/>
  <c r="X314" i="10"/>
  <c r="X250" i="10"/>
  <c r="X364" i="10"/>
  <c r="X265" i="10"/>
  <c r="X373" i="10"/>
  <c r="X288" i="10"/>
  <c r="X404" i="10"/>
  <c r="X287" i="10"/>
  <c r="X389" i="10"/>
  <c r="X286" i="10"/>
  <c r="X56" i="10"/>
  <c r="X112" i="10"/>
  <c r="X176" i="10"/>
  <c r="X214" i="10"/>
  <c r="X467" i="10"/>
  <c r="X368" i="10"/>
  <c r="X334" i="10"/>
  <c r="X405" i="10"/>
  <c r="X340" i="10"/>
  <c r="X270" i="10"/>
  <c r="X48" i="10"/>
  <c r="X96" i="10"/>
  <c r="X119" i="10"/>
  <c r="X425" i="10"/>
  <c r="X435" i="10"/>
  <c r="X344" i="10"/>
  <c r="X228" i="10"/>
  <c r="X233" i="10"/>
  <c r="X301" i="10"/>
  <c r="X102" i="10"/>
  <c r="X87" i="10"/>
  <c r="X135" i="10"/>
  <c r="X183" i="10"/>
  <c r="X489" i="10"/>
  <c r="X448" i="10"/>
  <c r="X534" i="10"/>
  <c r="X509" i="10"/>
  <c r="X483" i="10"/>
  <c r="X413" i="10"/>
  <c r="X447" i="10"/>
  <c r="X393" i="10"/>
  <c r="X492" i="10"/>
  <c r="X376" i="10"/>
  <c r="X463" i="10"/>
  <c r="X359" i="10"/>
  <c r="X432" i="10"/>
  <c r="X342" i="10"/>
  <c r="X316" i="10"/>
  <c r="X252" i="10"/>
  <c r="X379" i="10"/>
  <c r="X275" i="10"/>
  <c r="X455" i="10"/>
  <c r="X306" i="10"/>
  <c r="X242" i="10"/>
  <c r="X333" i="10"/>
  <c r="X257" i="10"/>
  <c r="X371" i="10"/>
  <c r="X280" i="10"/>
  <c r="X380" i="10"/>
  <c r="X279" i="10"/>
  <c r="X387" i="10"/>
  <c r="X278" i="10"/>
  <c r="X104" i="10"/>
  <c r="X168" i="10"/>
  <c r="X518" i="10"/>
  <c r="X377" i="10"/>
  <c r="X398" i="10"/>
  <c r="X267" i="10"/>
  <c r="X249" i="10"/>
  <c r="X271" i="10"/>
  <c r="X269" i="10"/>
  <c r="X223" i="10"/>
  <c r="X23" i="10"/>
  <c r="X486" i="10"/>
  <c r="X361" i="10"/>
  <c r="X382" i="10"/>
  <c r="X251" i="10"/>
  <c r="X255" i="10"/>
  <c r="X254" i="10"/>
  <c r="X80" i="10"/>
  <c r="X38" i="10"/>
  <c r="X215" i="10"/>
  <c r="X441" i="10"/>
  <c r="X540" i="10"/>
  <c r="X494" i="10"/>
  <c r="X469" i="10"/>
  <c r="X443" i="10"/>
  <c r="X394" i="10"/>
  <c r="X424" i="10"/>
  <c r="X369" i="10"/>
  <c r="X430" i="10"/>
  <c r="X360" i="10"/>
  <c r="X431" i="10"/>
  <c r="X343" i="10"/>
  <c r="X390" i="10"/>
  <c r="X476" i="10"/>
  <c r="X300" i="10"/>
  <c r="X236" i="10"/>
  <c r="X332" i="10"/>
  <c r="X259" i="10"/>
  <c r="X388" i="10"/>
  <c r="X290" i="10"/>
  <c r="X479" i="10"/>
  <c r="X305" i="10"/>
  <c r="X241" i="10"/>
  <c r="X327" i="10"/>
  <c r="X264" i="10"/>
  <c r="X347" i="10"/>
  <c r="X263" i="10"/>
  <c r="X324" i="10"/>
  <c r="X262" i="10"/>
  <c r="X88" i="10"/>
  <c r="X152" i="10"/>
  <c r="X216" i="10"/>
  <c r="X365" i="10"/>
  <c r="X71" i="10"/>
  <c r="X461" i="10"/>
  <c r="X335" i="10"/>
  <c r="X282" i="10"/>
  <c r="X319" i="10"/>
  <c r="X144" i="10"/>
  <c r="P12" i="10" l="1"/>
  <c r="B22" i="12" s="1"/>
  <c r="P13" i="10"/>
  <c r="B23" i="12" s="1"/>
</calcChain>
</file>

<file path=xl/sharedStrings.xml><?xml version="1.0" encoding="utf-8"?>
<sst xmlns="http://schemas.openxmlformats.org/spreadsheetml/2006/main" count="1055" uniqueCount="241">
  <si>
    <t>Verkonhaltijan nimi</t>
  </si>
  <si>
    <t>Alajärven Sähkö Oy</t>
  </si>
  <si>
    <t>Alva Sähköverkko Oy</t>
  </si>
  <si>
    <t>Caruna Espoo Oy</t>
  </si>
  <si>
    <t>Caruna Oy</t>
  </si>
  <si>
    <t>Elenia Verkko Oyj</t>
  </si>
  <si>
    <t>Enontekiön Sähkö Oy</t>
  </si>
  <si>
    <t>ESE-Verkko Oy</t>
  </si>
  <si>
    <t>Esse Elektro-Kraft Ab</t>
  </si>
  <si>
    <t>Forssan Verkkopalvelut Oy</t>
  </si>
  <si>
    <t>Haminan Sähköverkko Oy</t>
  </si>
  <si>
    <t>Haukiputaan Sähköosuuskunta</t>
  </si>
  <si>
    <t>Helen Sähköverkko Oy</t>
  </si>
  <si>
    <t>Herrfors Nät-Verkko Oy Ab</t>
  </si>
  <si>
    <t>Iin Energia Oy</t>
  </si>
  <si>
    <t>Imatran Seudun Sähkönsiirto Oy</t>
  </si>
  <si>
    <t>Jeppo Kraft Andelslag</t>
  </si>
  <si>
    <t>Jylhän Sähköosuuskunta</t>
  </si>
  <si>
    <t>Järvi-Suomen Energia Oy</t>
  </si>
  <si>
    <t>Kajave Oy</t>
  </si>
  <si>
    <t>Kemin Energia ja Vesi Oy</t>
  </si>
  <si>
    <t>Keminmaan Energia ja Vesi Oy</t>
  </si>
  <si>
    <t>Keravan Energia Oy</t>
  </si>
  <si>
    <t>Keuruun Sähkö Oy</t>
  </si>
  <si>
    <t>Koillis-Lapin Sähkö Oy</t>
  </si>
  <si>
    <t>Koillis-Satakunnan Sähkö Oy</t>
  </si>
  <si>
    <t>Kokemäen Sähkö Oy</t>
  </si>
  <si>
    <t>Kokkolan Energiaverkot Oy</t>
  </si>
  <si>
    <t>Kronoby Elverk Ab</t>
  </si>
  <si>
    <t>KSS Verkko Oy</t>
  </si>
  <si>
    <t>Kuopion Sähköverkko Oy</t>
  </si>
  <si>
    <t>Kuoreveden Sähkö Oy</t>
  </si>
  <si>
    <t>Kymenlaakson Sähköverkko Oy</t>
  </si>
  <si>
    <t>Köyliön-Säkylän Sähkö Oy</t>
  </si>
  <si>
    <t>Lahti Energia Sähköverkko Oy</t>
  </si>
  <si>
    <t>Lammaisten Energia Oy</t>
  </si>
  <si>
    <t>Lankosken Sähkö Oy</t>
  </si>
  <si>
    <t>Lappeenrannan Energiaverkot Oy</t>
  </si>
  <si>
    <t>Lehtimäen Sähkö Oy</t>
  </si>
  <si>
    <t>Leppäkosken Sähkö Oy</t>
  </si>
  <si>
    <t>Muonion Sähköosuuskunta</t>
  </si>
  <si>
    <t>Naantalin Energia Oy</t>
  </si>
  <si>
    <t>Nivos Verkot Oy</t>
  </si>
  <si>
    <t>Nurmijärven Sähköverkko Oy</t>
  </si>
  <si>
    <t>Nykarleby Kraftverk Ab</t>
  </si>
  <si>
    <t>Okun Energia Oy</t>
  </si>
  <si>
    <t>Oulun Energia Sähköverkko Oy</t>
  </si>
  <si>
    <t>Oulun Seudun Sähkö Verkkopalvelut Oy</t>
  </si>
  <si>
    <t>Paneliankosken Voima Oy</t>
  </si>
  <si>
    <t>Parikkalan Valo Oy</t>
  </si>
  <si>
    <t>PKS Sähkönsiirto Oy</t>
  </si>
  <si>
    <t>Pori Energia Sähköverkot Oy</t>
  </si>
  <si>
    <t>Porvoon Sähköverkko Oy</t>
  </si>
  <si>
    <t>Raahen Energia Oy</t>
  </si>
  <si>
    <t>Rantakairan Sähkö Oy</t>
  </si>
  <si>
    <t>Raseborgs Energi Ab</t>
  </si>
  <si>
    <t>Rauman Energia Sähköverkko Oy</t>
  </si>
  <si>
    <t>Rovakaira Oy</t>
  </si>
  <si>
    <t>Rovaniemen Verkko Oy</t>
  </si>
  <si>
    <t>Sallila Sähkönsiirto Oy</t>
  </si>
  <si>
    <t>Savon Voima Verkko Oy</t>
  </si>
  <si>
    <t>Seiverkot Oy</t>
  </si>
  <si>
    <t>Sipoon Energia Oy</t>
  </si>
  <si>
    <t>Tampereen Sähköverkko Oy</t>
  </si>
  <si>
    <t>Tervolan Energia ja Vesi Oy</t>
  </si>
  <si>
    <t>Tornion Energia Oy</t>
  </si>
  <si>
    <t>Tunturiverkko Oy</t>
  </si>
  <si>
    <t>Turku Energia Sähköverkot Oy</t>
  </si>
  <si>
    <t>Vaasan Sähköverkko Oy</t>
  </si>
  <si>
    <t>Vakka-Suomen Voima Oy</t>
  </si>
  <si>
    <t>Valkeakosken Energia Oy</t>
  </si>
  <si>
    <t>Vantaan Energia Sähköverkot Oy</t>
  </si>
  <si>
    <t>Vatajankoski Sähköverkko Oy</t>
  </si>
  <si>
    <t>Verkko Korpela Oy</t>
  </si>
  <si>
    <t>Vetelin Energia Oy</t>
  </si>
  <si>
    <t>Vimpelin Voima Oy</t>
  </si>
  <si>
    <t>Äänekosken Energia Oy</t>
  </si>
  <si>
    <t>TLS Verkko Oy</t>
  </si>
  <si>
    <t>KOPEX 2016</t>
  </si>
  <si>
    <t>KOPEX 2017</t>
  </si>
  <si>
    <t>KOPEX 2018</t>
  </si>
  <si>
    <t>KOPEX 2019</t>
  </si>
  <si>
    <t>KOPEX 2020</t>
  </si>
  <si>
    <t>KOPEX 2021</t>
  </si>
  <si>
    <t>KAH 2016</t>
  </si>
  <si>
    <t>KAH 2017</t>
  </si>
  <si>
    <t>KAH 2018</t>
  </si>
  <si>
    <t>KAH 2019</t>
  </si>
  <si>
    <t>KAH 2020</t>
  </si>
  <si>
    <t>KAH 2021</t>
  </si>
  <si>
    <t>Verkon nykykäyttöarvo 2016</t>
  </si>
  <si>
    <t>Verkon nykykäyttöarvo 2017</t>
  </si>
  <si>
    <t>Verkon nykykäyttöarvo 2018</t>
  </si>
  <si>
    <t>Verkon nykykäyttöarvo 2019</t>
  </si>
  <si>
    <t>Verkon nykykäyttöarvo 2020</t>
  </si>
  <si>
    <t>Verkon nykykäyttöarvo 2021</t>
  </si>
  <si>
    <t>KOPEX 2022</t>
  </si>
  <si>
    <t>Verkon nykykäyttöarvo 2022</t>
  </si>
  <si>
    <t>KAH 2022</t>
  </si>
  <si>
    <t>Vuosi</t>
  </si>
  <si>
    <t>3) verkkopituus jännitetasoittain, km</t>
  </si>
  <si>
    <t>4) käyttäjämäärä jännitetasoittain, kpl</t>
  </si>
  <si>
    <t>0,4 kV yhteensä painottamaton</t>
  </si>
  <si>
    <t>1 – 70 kV yhteensä painottamaton</t>
  </si>
  <si>
    <t>110 kV yhteensä painottamaton</t>
  </si>
  <si>
    <t>Liittymä / Käyttäjä %</t>
  </si>
  <si>
    <t>Painotettu siirretty energiamäärä</t>
  </si>
  <si>
    <t>Jännitetaso</t>
  </si>
  <si>
    <t xml:space="preserve">0,4 kv </t>
  </si>
  <si>
    <t>1 – 70 kv</t>
  </si>
  <si>
    <t>110 kv</t>
  </si>
  <si>
    <t>Painokerroin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</si>
  <si>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</si>
  <si>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</si>
  <si>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</si>
  <si>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</si>
  <si>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</si>
  <si>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</si>
  <si>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</si>
  <si>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</si>
  <si>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</si>
  <si>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</si>
  <si>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</si>
  <si>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</si>
  <si>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IV-IX KA</t>
  </si>
  <si>
    <t>Kuluttajahintaindeksi 2005=100 (lähde: Tilastokeskus)</t>
  </si>
  <si>
    <t>https://statfin.stat.fi/PxWeb/pxweb/fi/StatFin/StatFin__khi/statfin_khi_pxt_11xf.px/</t>
  </si>
  <si>
    <t>KHI:llä indeksoituna vuoden 2022 rahanarvoon</t>
  </si>
  <si>
    <t>Muuttuva panos:</t>
  </si>
  <si>
    <t>Kiinteä panos:</t>
  </si>
  <si>
    <t>Ei-toivottu tuotos:</t>
  </si>
  <si>
    <t>Tuotokset:</t>
  </si>
  <si>
    <t>Toimintaympäristöä  kuvaava muuttuja:</t>
  </si>
  <si>
    <t>Siirretty energia jännitetasoittain (GWh)</t>
  </si>
  <si>
    <t>vuosi</t>
  </si>
  <si>
    <t>Verkkopituus (km)</t>
  </si>
  <si>
    <t>Käyttäjämäärä (lkm)</t>
  </si>
  <si>
    <t>0,4 kV</t>
  </si>
  <si>
    <t>1 – 70 kV</t>
  </si>
  <si>
    <t>110 kV</t>
  </si>
  <si>
    <t>Liittymien määrä / käyttöpaikkojen määrä (L/K)</t>
  </si>
  <si>
    <t>Painotettu siirretyn energian määrä (GWh)</t>
  </si>
  <si>
    <t>Tehokkuusluku  %</t>
  </si>
  <si>
    <t>Tehostamistarve 1000 €</t>
  </si>
  <si>
    <t>Tehostamistarve %</t>
  </si>
  <si>
    <t>Valvontajakso 6,    vuosi</t>
  </si>
  <si>
    <t>StoNED-rintaman mukainen KOPEX:n vertailutaso SKOPEX 1000 € (kyseisen vuoden hintatasossa)</t>
  </si>
  <si>
    <t>Kuluttajahinta-indeksin (2005=100) pisteluku [kyseisen vuoden IV-IX keskiarvo]</t>
  </si>
  <si>
    <t>Asiakasmäärä (lkm)</t>
  </si>
  <si>
    <t>Liittymien määrä / käyttöpaikkojen määrä</t>
  </si>
  <si>
    <t>Valvontajakso 7,    vuosi</t>
  </si>
  <si>
    <t>Parametriarvot</t>
  </si>
  <si>
    <t>Tunnusluku</t>
  </si>
  <si>
    <t>Aritmeettinen keskiarvo</t>
  </si>
  <si>
    <t>Mediaani</t>
  </si>
  <si>
    <t>Keskihajonta</t>
  </si>
  <si>
    <t>Minimi</t>
  </si>
  <si>
    <t>Maksimi</t>
  </si>
  <si>
    <t>NKA 1000 € (v. 2022 hinnoin)</t>
  </si>
  <si>
    <t>KAH 1000 € (v. 2022 hinnoin)</t>
  </si>
  <si>
    <t>Yleinen tehostamistavoite 6. valvontajakso</t>
  </si>
  <si>
    <t>Yleinen tehostamistavoite 7. valvontajakso</t>
  </si>
  <si>
    <t>Kuluttajahintaindeksi 2022</t>
  </si>
  <si>
    <t>Yhtiö</t>
  </si>
  <si>
    <t>KOPEX</t>
  </si>
  <si>
    <t>NKA</t>
  </si>
  <si>
    <t>KAH</t>
  </si>
  <si>
    <t>Energia</t>
  </si>
  <si>
    <t>Verkkopituus</t>
  </si>
  <si>
    <t>Käyttäjämäärä</t>
  </si>
  <si>
    <t>L/K suhde</t>
  </si>
  <si>
    <t>häviösähköprosentti</t>
  </si>
  <si>
    <r>
      <t>Tehokuusluvun</t>
    </r>
    <r>
      <rPr>
        <b/>
        <i/>
        <sz val="11"/>
        <color rgb="FFFF0000"/>
        <rFont val="Verdana"/>
        <family val="2"/>
      </rPr>
      <t xml:space="preserve"> </t>
    </r>
    <r>
      <rPr>
        <b/>
        <sz val="11"/>
        <color rgb="FFFF0000"/>
        <rFont val="Verdana"/>
        <family val="2"/>
      </rPr>
      <t>laskenta</t>
    </r>
  </si>
  <si>
    <t>Maksimi (1000€)</t>
  </si>
  <si>
    <t>Vertailutason laskenta</t>
  </si>
  <si>
    <t>Kustannus eri varjohinnoilla laskettuna</t>
  </si>
  <si>
    <t>Tuotosten varjohinnat (rajakustannukset)</t>
  </si>
  <si>
    <t>-JHA (1000 €)</t>
  </si>
  <si>
    <t>KAH (1000 €)</t>
  </si>
  <si>
    <t>Keskiarvon Voima Oy</t>
  </si>
  <si>
    <r>
      <t>Tehokkuusluvun</t>
    </r>
    <r>
      <rPr>
        <b/>
        <i/>
        <u/>
        <sz val="12"/>
        <color rgb="FFBC2359"/>
        <rFont val="Verdana"/>
        <family val="2"/>
      </rPr>
      <t xml:space="preserve"> </t>
    </r>
    <r>
      <rPr>
        <b/>
        <u/>
        <sz val="12"/>
        <color rgb="FFBC2359"/>
        <rFont val="Verdana"/>
        <family val="2"/>
      </rPr>
      <t>laskenta</t>
    </r>
  </si>
  <si>
    <t>StoNED-rintaman mukainen KOPEX:n vertailutaso SKOPEX 1000 € (v. 2022 hinnoin)</t>
  </si>
  <si>
    <t>KOPEX 1000 € (v. 2022 hinnoin)</t>
  </si>
  <si>
    <t>Vuotuiset tehokkuusluvut</t>
  </si>
  <si>
    <t>Keskiarvo</t>
  </si>
  <si>
    <t>Min</t>
  </si>
  <si>
    <t>Maks</t>
  </si>
  <si>
    <t>Keskiarvo 2016 - 2022</t>
  </si>
  <si>
    <t>Keskiarvo 2019 - 2022</t>
  </si>
  <si>
    <t>Excel-sovelluksen toiminta</t>
  </si>
  <si>
    <t>Estimoitu tehokkuusrintama on kuvattu rajakustannusprofiileina (varjohinnat), jotka on esitetty "Laskenta"-välilehdellä.</t>
  </si>
  <si>
    <t>Vain sinisiin soluihin syötetään tietoja!</t>
  </si>
  <si>
    <t>TEHOSTAMISKANNUSTIN (Sähkön jakeluverkonhaltijat)</t>
  </si>
  <si>
    <t>Excel-sovelluksen avulla verkonhaltija voi arvioida alustavasti kohtuullista kustannustasoaan vuosina 2024 - 2031.</t>
  </si>
  <si>
    <t>Verkkopituus ja asiakasmäärä kasvavat 1% vuosittain</t>
  </si>
  <si>
    <t>Jakeluverkonhaltijan kohtuullinen kustannustaso määritetään kaikkien jakeluverkonhaltijoiden lähtötietojen (v. 2016 - 2022) perusteella estimoituun tehokkuusrintamaan nähden.</t>
  </si>
  <si>
    <t>Yleinen tehostamistavoite 6. valvontajaksolla 0% ja 7. valvontajaksolla 1% vuosittain</t>
  </si>
  <si>
    <t>http://www.energiavirasto.fi/hinnoittelun-valvonta</t>
  </si>
  <si>
    <t>KOPEX 2016 (1000€)</t>
  </si>
  <si>
    <t>KAH 2016 (1000€)</t>
  </si>
  <si>
    <t>NKA 2016 (1000€)</t>
  </si>
  <si>
    <t>KOPEX 2017 (1000€)</t>
  </si>
  <si>
    <t>NKA 2017 (1000€)</t>
  </si>
  <si>
    <t>KAH 2017 (1000€)</t>
  </si>
  <si>
    <t>KOPEX 2018 (1000€)</t>
  </si>
  <si>
    <t>NKA (1000€) 2018</t>
  </si>
  <si>
    <t>KAH 2018 (1000€)</t>
  </si>
  <si>
    <t>KOPEX 2019 (1000€)</t>
  </si>
  <si>
    <t>NKA 2019 (1000€)</t>
  </si>
  <si>
    <t>KAH 2019 (1000€)</t>
  </si>
  <si>
    <t>KOPEX 2020 (1000€)</t>
  </si>
  <si>
    <t>KAH 2020 (1000€)</t>
  </si>
  <si>
    <t>NKA 2020 (1000€)</t>
  </si>
  <si>
    <t>KOPEX 2021 (1000€)</t>
  </si>
  <si>
    <t>NKA 2021 (1000€)</t>
  </si>
  <si>
    <t>KAH 2021 (1000€)</t>
  </si>
  <si>
    <t>KOPEX 2022 (1000€)</t>
  </si>
  <si>
    <t>NKA 2022 (1000€)</t>
  </si>
  <si>
    <t>KAH 2022 (1000€)</t>
  </si>
  <si>
    <t>KAH (1000€)</t>
  </si>
  <si>
    <t>-NKA (1 000 000 €)</t>
  </si>
  <si>
    <t>Sinisiin kenttiin syötetään vuoden t tiedot (t = 2016, 2017,…,2022) (KOPEX, NKA ja KAH vuoden 2022 rahanarvossa, tuhatta euroa)</t>
  </si>
  <si>
    <t>Vuosien 2016 - 2022 tehokkuuslukujen keskiarvo (%)</t>
  </si>
  <si>
    <t>Riville 5 on täytetty kuvitteellisen "Keskiarvon Voima Oy" nimisen yhtiön tiedot. Yhtiön kustannus- ja tuotostiedot sekä L/K-suhde on esimerkinomaisesti laskettu kaikkien suomalaisten jakeluverkonhaltijoiden toteutuneiden tietojen keskiarvoista vuodelta 2016.</t>
  </si>
  <si>
    <t>Kaikki muut mallin muuttujat ovat syötetyn vuoden tietojen mukaisia.</t>
  </si>
  <si>
    <t xml:space="preserve">Excel-sovelluksen toimintaperiaate on sama kuin Energiaviraston neljännellä ja viidennellä valvontajaksolle 2016 - 2023 julkaisemassa Excel-sovelluksessa. </t>
  </si>
  <si>
    <t>Päivitetty ohje laskentasovelluksen käyttöön löytyy Energiaviraston verkkosivuilta osoitteesta:</t>
  </si>
  <si>
    <t>KOPEX (kyseisen vuoden rahanarvossa, 1000e)</t>
  </si>
  <si>
    <t>NKA (kyseisen vuoden rahanarvossa, 1000e)</t>
  </si>
  <si>
    <t>KAH (kyseisen vuoden rahanarvossa, 1000e)</t>
  </si>
  <si>
    <t>Huom! Välilehdellä "Kustannukset &amp; inflaatiokorjaus" esitetyt KAH-arvot on laskettu Energiaviraston AFRY Management Consulting Oy:llä teettämän selvityksen mukaisilla päivitetyillä keskeytysten yksikköhinnoilla. KAH-arvot on esitetty sekä kunkin vuoden rahanarvossa, että muunnettuna vuoden 2022 rahanarvoon.</t>
  </si>
  <si>
    <t xml:space="preserve">Käytetyt oletukset tulevia vuosia koskevissa skenaariossa (joita käyttäjä voi itse muuttaa): </t>
  </si>
  <si>
    <t>SKOPEX vertailutason laskenta vuosina 2024-2027</t>
  </si>
  <si>
    <t>Sinisiin kenttiin syötetään kyseisen vuoden tiedot (2024 - 2027)</t>
  </si>
  <si>
    <t>Tehostamiskannustin on kuvattu vahvistuspäätösten menetelmäliitteen kappaleessa 6.3.</t>
  </si>
  <si>
    <t>Huom! Täyttämällä välilehden "Tehokkuusluku ja vertailutaso" riville 5 yksittäisen yhtiön ja vuoden tiedot, on mahdollista tarkastella kohtuullisen kustannustason ja tehokkuusluvun muodostumista vuosina 2016-2022 tehokkuusrintamaan nähden.</t>
  </si>
  <si>
    <t>KHI oletettu kasvavan vuosittain 2 % vuodesta 2025 eteenpäin</t>
  </si>
  <si>
    <t>Excel-taulukko sisältää elokuussa 2025 estimoidun tehokkuusrintaman mukaiset tehokkuusluvut ja varjohinnat.</t>
  </si>
  <si>
    <t>Tehokkuusrintaman estimoinnissa käytetyt NKA-arvot perustuvat verkkoyhtiöiden vuoden 2024 ja 2025 aikana Energiavirastolle toimittamiin rakennetietoihin, joiden avulla NKA-arvot on laskettu takautuvasti vuosille 2016-2022 menetelmäliitteen sivuilla 91-92 kuvatulla tavalla.</t>
  </si>
  <si>
    <t>Välilehdellä "Data 2016-2022" olevat euromääräiset muuttujat (KOPEX, NKA ja KAH) on esitetty vuoden 2022 rahanarvossa.</t>
  </si>
  <si>
    <t>Kontrolloitavissa oleviin operatiivisiin kustannuksiin (KOPEX) on lisätty yhtiöiden raportoimat määrät tilikaudella aktivoiduista verkon hyödykkeiden purkukustannuksista sekä vähennetty järjestelmäkustannukset vuosilta 2016-2022.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</si>
</sst>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.000"/>
    <numFmt numFmtId="166" formatCode="_-* #,##0\ _€_-;\-* #,##0\ _€_-;_-* &quot;-&quot;??\ _€_-;_-@_-"/>
    <numFmt numFmtId="167" formatCode="_-* #,##0\ &quot;€&quot;_-;\-* #,##0\ &quot;€&quot;_-;_-* &quot;-&quot;??\ &quot;€&quot;_-;_-@_-"/>
    <numFmt numFmtId="168" formatCode="#,##0\ &quot;€&quot;"/>
    <numFmt numFmtId="169" formatCode="_-* #,##0\ [$€-40B]_-;\-* #,##0\ [$€-40B]_-;_-* &quot;-&quot;??\ [$€-40B]_-;_-@_-"/>
    <numFmt numFmtId="170" formatCode="0.0\ %"/>
    <numFmt numFmtId="171" formatCode="0.000000"/>
    <numFmt numFmtId="172" formatCode="#,##0.0_ ;\-#,##0.0\ "/>
    <numFmt numFmtId="173" formatCode="#,##0_ ;\-#,##0\ "/>
    <numFmt numFmtId="174" formatCode="_(* #,##0.00_);_(* \(#,##0.00\);_(* &quot;-&quot;??_);_(@_)"/>
    <numFmt numFmtId="175" formatCode="0.0000\ %"/>
    <numFmt numFmtId="176" formatCode="#,##0.0000_ ;\-#,##0.0000\ "/>
    <numFmt numFmtId="177" formatCode="#,##0.00000_ ;\-#,##0.00000\ "/>
    <numFmt numFmtId="178" formatCode="_-* #,##0_-;\-* #,##0_-;_-* &quot;-&quot;??_-;_-@_-"/>
    <numFmt numFmtId="179" formatCode="0.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Arial"/>
      <family val="1"/>
    </font>
    <font>
      <sz val="10"/>
      <name val="Verdana"/>
      <family val="2"/>
    </font>
    <font>
      <sz val="10"/>
      <color rgb="FFFF0000"/>
      <name val="Verdana"/>
      <family val="2"/>
    </font>
    <font>
      <sz val="11"/>
      <name val="Calibri"/>
      <family val="2"/>
    </font>
    <font>
      <b/>
      <sz val="9"/>
      <color theme="1"/>
      <name val="Verdana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9"/>
      <color rgb="FFFF0000"/>
      <name val="Verdana"/>
      <family val="2"/>
    </font>
    <font>
      <sz val="10"/>
      <color rgb="FF00B050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1"/>
      <color theme="1"/>
      <name val="Verdana"/>
      <family val="2"/>
    </font>
    <font>
      <sz val="11"/>
      <color theme="1"/>
      <name val="Segoe UI"/>
      <family val="2"/>
    </font>
    <font>
      <sz val="11"/>
      <color rgb="FF444444"/>
      <name val="Segoe UI"/>
      <family val="2"/>
    </font>
    <font>
      <b/>
      <sz val="11"/>
      <color rgb="FFFF0000"/>
      <name val="Verdana"/>
      <family val="2"/>
    </font>
    <font>
      <b/>
      <i/>
      <sz val="11"/>
      <color rgb="FFFF0000"/>
      <name val="Verdana"/>
      <family val="2"/>
    </font>
    <font>
      <b/>
      <u/>
      <sz val="12"/>
      <color rgb="FFBC2359"/>
      <name val="Verdana"/>
      <family val="2"/>
    </font>
    <font>
      <b/>
      <i/>
      <u/>
      <sz val="12"/>
      <color rgb="FFBC2359"/>
      <name val="Verdana"/>
      <family val="2"/>
    </font>
    <font>
      <sz val="11"/>
      <color rgb="FFBC2359"/>
      <name val="Verdana"/>
      <family val="2"/>
    </font>
    <font>
      <b/>
      <sz val="11"/>
      <color rgb="FFBC2359"/>
      <name val="Verdana"/>
      <family val="2"/>
    </font>
    <font>
      <b/>
      <u/>
      <sz val="11"/>
      <color rgb="FFBC2359"/>
      <name val="Verdana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Verdana"/>
      <family val="2"/>
    </font>
    <font>
      <b/>
      <sz val="14"/>
      <name val="Verdana"/>
      <family val="2"/>
    </font>
    <font>
      <u/>
      <sz val="11"/>
      <color theme="10"/>
      <name val="Verdana"/>
      <family val="2"/>
    </font>
    <font>
      <b/>
      <sz val="9"/>
      <name val="Verdana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0DEE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94">
    <xf numFmtId="0" fontId="0" fillId="0" borderId="0" xfId="0"/>
    <xf numFmtId="0" fontId="3" fillId="2" borderId="0" xfId="1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0" xfId="1" applyFont="1" applyAlignment="1">
      <alignment horizontal="right" wrapText="1"/>
    </xf>
    <xf numFmtId="0" fontId="4" fillId="0" borderId="0" xfId="1" applyFont="1"/>
    <xf numFmtId="0" fontId="6" fillId="0" borderId="0" xfId="2" applyFont="1" applyAlignment="1">
      <alignment wrapText="1"/>
    </xf>
    <xf numFmtId="1" fontId="4" fillId="0" borderId="0" xfId="0" applyNumberFormat="1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9" fillId="2" borderId="0" xfId="1" applyFont="1" applyFill="1" applyAlignment="1">
      <alignment wrapText="1"/>
    </xf>
    <xf numFmtId="0" fontId="9" fillId="4" borderId="0" xfId="1" applyFont="1" applyFill="1" applyAlignment="1">
      <alignment wrapText="1"/>
    </xf>
    <xf numFmtId="0" fontId="9" fillId="4" borderId="0" xfId="1" applyFont="1" applyFill="1" applyAlignment="1">
      <alignment horizontal="left" wrapText="1"/>
    </xf>
    <xf numFmtId="0" fontId="9" fillId="4" borderId="0" xfId="1" applyFont="1" applyFill="1" applyAlignment="1">
      <alignment horizontal="center" wrapText="1"/>
    </xf>
    <xf numFmtId="0" fontId="9" fillId="0" borderId="0" xfId="1" applyFont="1" applyAlignment="1">
      <alignment wrapText="1"/>
    </xf>
    <xf numFmtId="0" fontId="9" fillId="5" borderId="0" xfId="1" applyFont="1" applyFill="1" applyAlignment="1">
      <alignment wrapText="1"/>
    </xf>
    <xf numFmtId="0" fontId="9" fillId="5" borderId="0" xfId="1" applyFont="1" applyFill="1" applyAlignment="1">
      <alignment horizontal="left" wrapText="1"/>
    </xf>
    <xf numFmtId="0" fontId="9" fillId="5" borderId="0" xfId="1" applyFont="1" applyFill="1" applyAlignment="1">
      <alignment horizontal="center" wrapText="1"/>
    </xf>
    <xf numFmtId="0" fontId="9" fillId="6" borderId="0" xfId="1" applyFont="1" applyFill="1" applyAlignment="1">
      <alignment wrapText="1"/>
    </xf>
    <xf numFmtId="0" fontId="9" fillId="6" borderId="0" xfId="1" applyFont="1" applyFill="1" applyAlignment="1">
      <alignment horizontal="left" wrapText="1"/>
    </xf>
    <xf numFmtId="0" fontId="9" fillId="6" borderId="0" xfId="1" applyFont="1" applyFill="1" applyAlignment="1">
      <alignment horizontal="center" wrapText="1"/>
    </xf>
    <xf numFmtId="0" fontId="9" fillId="7" borderId="0" xfId="1" applyFont="1" applyFill="1" applyAlignment="1">
      <alignment wrapText="1"/>
    </xf>
    <xf numFmtId="0" fontId="9" fillId="7" borderId="0" xfId="1" applyFont="1" applyFill="1" applyAlignment="1">
      <alignment horizontal="left" wrapText="1"/>
    </xf>
    <xf numFmtId="0" fontId="9" fillId="7" borderId="0" xfId="1" applyFont="1" applyFill="1" applyAlignment="1">
      <alignment horizontal="center" wrapText="1"/>
    </xf>
    <xf numFmtId="0" fontId="9" fillId="8" borderId="0" xfId="1" applyFont="1" applyFill="1" applyAlignment="1">
      <alignment wrapText="1"/>
    </xf>
    <xf numFmtId="0" fontId="9" fillId="8" borderId="0" xfId="1" applyFont="1" applyFill="1" applyAlignment="1">
      <alignment horizontal="left" wrapText="1"/>
    </xf>
    <xf numFmtId="0" fontId="9" fillId="8" borderId="0" xfId="1" applyFont="1" applyFill="1" applyAlignment="1">
      <alignment horizontal="center" wrapText="1"/>
    </xf>
    <xf numFmtId="0" fontId="9" fillId="9" borderId="0" xfId="1" applyFont="1" applyFill="1" applyAlignment="1">
      <alignment wrapText="1"/>
    </xf>
    <xf numFmtId="0" fontId="9" fillId="9" borderId="0" xfId="1" applyFont="1" applyFill="1" applyAlignment="1">
      <alignment horizontal="left" wrapText="1"/>
    </xf>
    <xf numFmtId="0" fontId="9" fillId="9" borderId="0" xfId="1" applyFont="1" applyFill="1" applyAlignment="1">
      <alignment horizontal="center" wrapText="1"/>
    </xf>
    <xf numFmtId="0" fontId="9" fillId="0" borderId="0" xfId="1" applyFont="1"/>
    <xf numFmtId="0" fontId="10" fillId="0" borderId="0" xfId="2" applyFont="1" applyAlignment="1">
      <alignment wrapText="1"/>
    </xf>
    <xf numFmtId="0" fontId="11" fillId="0" borderId="0" xfId="1" applyFont="1" applyAlignment="1">
      <alignment horizontal="right" wrapText="1"/>
    </xf>
    <xf numFmtId="1" fontId="10" fillId="0" borderId="0" xfId="2" applyNumberFormat="1" applyFont="1"/>
    <xf numFmtId="164" fontId="10" fillId="0" borderId="0" xfId="2" applyNumberFormat="1" applyFont="1"/>
    <xf numFmtId="2" fontId="10" fillId="0" borderId="0" xfId="2" applyNumberFormat="1" applyFont="1"/>
    <xf numFmtId="0" fontId="10" fillId="0" borderId="0" xfId="2" applyFont="1"/>
    <xf numFmtId="1" fontId="11" fillId="0" borderId="0" xfId="2" applyNumberFormat="1" applyFont="1"/>
    <xf numFmtId="164" fontId="11" fillId="0" borderId="0" xfId="2" applyNumberFormat="1" applyFont="1"/>
    <xf numFmtId="2" fontId="11" fillId="0" borderId="0" xfId="2" applyNumberFormat="1" applyFont="1"/>
    <xf numFmtId="0" fontId="11" fillId="0" borderId="0" xfId="2" applyFont="1"/>
    <xf numFmtId="0" fontId="11" fillId="0" borderId="0" xfId="1" applyFont="1"/>
    <xf numFmtId="0" fontId="12" fillId="0" borderId="0" xfId="2" applyFont="1"/>
    <xf numFmtId="164" fontId="12" fillId="0" borderId="0" xfId="2" applyNumberFormat="1" applyFont="1"/>
    <xf numFmtId="0" fontId="12" fillId="0" borderId="0" xfId="1" applyFont="1" applyAlignment="1">
      <alignment horizontal="right" wrapText="1"/>
    </xf>
    <xf numFmtId="0" fontId="11" fillId="10" borderId="1" xfId="2" applyFont="1" applyFill="1" applyBorder="1" applyAlignment="1">
      <alignment horizontal="justify"/>
    </xf>
    <xf numFmtId="0" fontId="11" fillId="10" borderId="2" xfId="2" applyFont="1" applyFill="1" applyBorder="1" applyAlignment="1">
      <alignment horizontal="justify"/>
    </xf>
    <xf numFmtId="0" fontId="11" fillId="10" borderId="3" xfId="2" applyFont="1" applyFill="1" applyBorder="1" applyAlignment="1">
      <alignment horizontal="justify"/>
    </xf>
    <xf numFmtId="0" fontId="11" fillId="0" borderId="0" xfId="2" applyFont="1" applyAlignment="1">
      <alignment horizontal="justify"/>
    </xf>
    <xf numFmtId="0" fontId="11" fillId="10" borderId="4" xfId="2" applyFont="1" applyFill="1" applyBorder="1" applyAlignment="1">
      <alignment horizontal="justify"/>
    </xf>
    <xf numFmtId="0" fontId="11" fillId="11" borderId="5" xfId="2" applyFont="1" applyFill="1" applyBorder="1" applyAlignment="1">
      <alignment horizontal="justify"/>
    </xf>
    <xf numFmtId="165" fontId="11" fillId="11" borderId="5" xfId="2" applyNumberFormat="1" applyFont="1" applyFill="1" applyBorder="1" applyAlignment="1">
      <alignment horizontal="justify"/>
    </xf>
    <xf numFmtId="165" fontId="11" fillId="11" borderId="6" xfId="2" applyNumberFormat="1" applyFont="1" applyFill="1" applyBorder="1" applyAlignment="1">
      <alignment horizontal="justify"/>
    </xf>
    <xf numFmtId="0" fontId="13" fillId="0" borderId="0" xfId="1" applyFont="1"/>
    <xf numFmtId="0" fontId="12" fillId="0" borderId="0" xfId="1" applyFont="1"/>
    <xf numFmtId="0" fontId="3" fillId="3" borderId="0" xfId="0" applyFont="1" applyFill="1" applyAlignment="1">
      <alignment horizontal="center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3" fillId="3" borderId="0" xfId="0" applyFont="1" applyFill="1"/>
    <xf numFmtId="0" fontId="3" fillId="3" borderId="0" xfId="0" applyFont="1" applyFill="1" applyAlignment="1" applyProtection="1">
      <alignment horizontal="center"/>
      <protection locked="0"/>
    </xf>
    <xf numFmtId="164" fontId="4" fillId="3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4" fillId="0" borderId="0" xfId="0" applyFont="1"/>
    <xf numFmtId="0" fontId="3" fillId="12" borderId="0" xfId="1" applyFont="1" applyFill="1" applyAlignment="1">
      <alignment wrapText="1"/>
    </xf>
    <xf numFmtId="1" fontId="7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6" borderId="8" xfId="0" applyFont="1" applyFill="1" applyBorder="1" applyAlignment="1">
      <alignment wrapText="1"/>
    </xf>
    <xf numFmtId="0" fontId="15" fillId="10" borderId="7" xfId="0" applyFont="1" applyFill="1" applyBorder="1" applyAlignment="1">
      <alignment wrapText="1"/>
    </xf>
    <xf numFmtId="0" fontId="15" fillId="10" borderId="9" xfId="0" applyFont="1" applyFill="1" applyBorder="1" applyAlignment="1">
      <alignment wrapText="1"/>
    </xf>
    <xf numFmtId="0" fontId="15" fillId="10" borderId="10" xfId="0" applyFont="1" applyFill="1" applyBorder="1" applyAlignment="1">
      <alignment wrapText="1"/>
    </xf>
    <xf numFmtId="0" fontId="15" fillId="10" borderId="9" xfId="0" applyFont="1" applyFill="1" applyBorder="1" applyAlignment="1">
      <alignment horizontal="left"/>
    </xf>
    <xf numFmtId="0" fontId="15" fillId="10" borderId="9" xfId="0" applyFont="1" applyFill="1" applyBorder="1" applyAlignment="1">
      <alignment horizontal="center" wrapText="1"/>
    </xf>
    <xf numFmtId="0" fontId="15" fillId="10" borderId="8" xfId="0" applyFont="1" applyFill="1" applyBorder="1" applyAlignment="1">
      <alignment wrapText="1"/>
    </xf>
    <xf numFmtId="0" fontId="15" fillId="6" borderId="11" xfId="0" applyFont="1" applyFill="1" applyBorder="1" applyAlignment="1">
      <alignment wrapText="1"/>
    </xf>
    <xf numFmtId="0" fontId="15" fillId="10" borderId="4" xfId="0" applyFont="1" applyFill="1" applyBorder="1" applyAlignment="1">
      <alignment wrapText="1"/>
    </xf>
    <xf numFmtId="0" fontId="15" fillId="10" borderId="5" xfId="0" applyFont="1" applyFill="1" applyBorder="1" applyAlignment="1">
      <alignment wrapText="1"/>
    </xf>
    <xf numFmtId="0" fontId="15" fillId="10" borderId="6" xfId="0" applyFont="1" applyFill="1" applyBorder="1" applyAlignment="1">
      <alignment wrapText="1"/>
    </xf>
    <xf numFmtId="0" fontId="15" fillId="10" borderId="3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center"/>
    </xf>
    <xf numFmtId="0" fontId="15" fillId="10" borderId="12" xfId="0" applyFont="1" applyFill="1" applyBorder="1" applyAlignment="1">
      <alignment horizontal="center"/>
    </xf>
    <xf numFmtId="0" fontId="15" fillId="10" borderId="11" xfId="0" applyFont="1" applyFill="1" applyBorder="1" applyAlignment="1">
      <alignment wrapText="1"/>
    </xf>
    <xf numFmtId="0" fontId="15" fillId="13" borderId="1" xfId="0" applyFont="1" applyFill="1" applyBorder="1"/>
    <xf numFmtId="0" fontId="15" fillId="13" borderId="1" xfId="0" applyFont="1" applyFill="1" applyBorder="1" applyAlignment="1">
      <alignment horizontal="left"/>
    </xf>
    <xf numFmtId="9" fontId="15" fillId="0" borderId="0" xfId="6" applyFont="1" applyFill="1" applyAlignment="1">
      <alignment horizontal="right"/>
    </xf>
    <xf numFmtId="166" fontId="15" fillId="0" borderId="0" xfId="4" applyNumberFormat="1" applyFont="1" applyFill="1" applyAlignment="1">
      <alignment horizontal="right"/>
    </xf>
    <xf numFmtId="164" fontId="15" fillId="0" borderId="0" xfId="0" applyNumberFormat="1" applyFont="1" applyAlignment="1">
      <alignment horizontal="right"/>
    </xf>
    <xf numFmtId="43" fontId="15" fillId="0" borderId="0" xfId="4" applyFont="1" applyFill="1" applyAlignment="1">
      <alignment horizontal="right"/>
    </xf>
    <xf numFmtId="0" fontId="15" fillId="6" borderId="1" xfId="0" applyFont="1" applyFill="1" applyBorder="1" applyAlignment="1">
      <alignment wrapText="1"/>
    </xf>
    <xf numFmtId="167" fontId="15" fillId="3" borderId="4" xfId="5" applyNumberFormat="1" applyFont="1" applyFill="1" applyBorder="1" applyAlignment="1"/>
    <xf numFmtId="168" fontId="15" fillId="3" borderId="4" xfId="5" applyNumberFormat="1" applyFont="1" applyFill="1" applyBorder="1" applyAlignment="1">
      <alignment horizontal="right"/>
    </xf>
    <xf numFmtId="0" fontId="14" fillId="0" borderId="0" xfId="0" applyFont="1"/>
    <xf numFmtId="169" fontId="15" fillId="0" borderId="0" xfId="0" applyNumberFormat="1" applyFont="1"/>
    <xf numFmtId="170" fontId="15" fillId="0" borderId="0" xfId="6" applyNumberFormat="1" applyFont="1"/>
    <xf numFmtId="10" fontId="15" fillId="0" borderId="0" xfId="6" applyNumberFormat="1" applyFont="1"/>
    <xf numFmtId="164" fontId="0" fillId="0" borderId="0" xfId="0" applyNumberFormat="1"/>
    <xf numFmtId="170" fontId="0" fillId="0" borderId="0" xfId="6" applyNumberFormat="1" applyFont="1" applyFill="1"/>
    <xf numFmtId="171" fontId="15" fillId="0" borderId="0" xfId="0" applyNumberFormat="1" applyFont="1"/>
    <xf numFmtId="0" fontId="15" fillId="10" borderId="7" xfId="0" applyFont="1" applyFill="1" applyBorder="1"/>
    <xf numFmtId="0" fontId="15" fillId="10" borderId="7" xfId="0" applyFont="1" applyFill="1" applyBorder="1" applyAlignment="1">
      <alignment horizontal="center"/>
    </xf>
    <xf numFmtId="0" fontId="15" fillId="10" borderId="8" xfId="0" applyFont="1" applyFill="1" applyBorder="1" applyAlignment="1">
      <alignment horizontal="left"/>
    </xf>
    <xf numFmtId="0" fontId="15" fillId="10" borderId="9" xfId="0" applyFont="1" applyFill="1" applyBorder="1" applyAlignment="1">
      <alignment horizontal="center"/>
    </xf>
    <xf numFmtId="0" fontId="15" fillId="10" borderId="10" xfId="0" applyFont="1" applyFill="1" applyBorder="1" applyAlignment="1">
      <alignment horizontal="center"/>
    </xf>
    <xf numFmtId="0" fontId="15" fillId="10" borderId="8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10" borderId="13" xfId="0" applyFont="1" applyFill="1" applyBorder="1" applyAlignment="1">
      <alignment horizontal="center" wrapText="1"/>
    </xf>
    <xf numFmtId="0" fontId="15" fillId="10" borderId="4" xfId="0" applyFont="1" applyFill="1" applyBorder="1" applyAlignment="1">
      <alignment horizontal="center" wrapText="1"/>
    </xf>
    <xf numFmtId="0" fontId="15" fillId="10" borderId="5" xfId="0" applyFont="1" applyFill="1" applyBorder="1" applyAlignment="1">
      <alignment horizontal="center" wrapText="1"/>
    </xf>
    <xf numFmtId="0" fontId="15" fillId="10" borderId="0" xfId="0" applyFont="1" applyFill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10" borderId="8" xfId="0" applyFont="1" applyFill="1" applyBorder="1" applyAlignment="1">
      <alignment horizontal="right"/>
    </xf>
    <xf numFmtId="167" fontId="15" fillId="3" borderId="7" xfId="5" applyNumberFormat="1" applyFont="1" applyFill="1" applyBorder="1" applyAlignment="1"/>
    <xf numFmtId="168" fontId="15" fillId="13" borderId="13" xfId="4" applyNumberFormat="1" applyFont="1" applyFill="1" applyBorder="1" applyAlignment="1">
      <alignment horizontal="center"/>
    </xf>
    <xf numFmtId="173" fontId="15" fillId="13" borderId="14" xfId="4" applyNumberFormat="1" applyFont="1" applyFill="1" applyBorder="1" applyAlignment="1">
      <alignment horizontal="center"/>
    </xf>
    <xf numFmtId="166" fontId="15" fillId="13" borderId="13" xfId="4" applyNumberFormat="1" applyFont="1" applyFill="1" applyBorder="1" applyAlignment="1">
      <alignment horizontal="center"/>
    </xf>
    <xf numFmtId="174" fontId="15" fillId="13" borderId="8" xfId="4" applyNumberFormat="1" applyFont="1" applyFill="1" applyBorder="1" applyAlignment="1">
      <alignment horizontal="center"/>
    </xf>
    <xf numFmtId="174" fontId="15" fillId="13" borderId="9" xfId="4" applyNumberFormat="1" applyFont="1" applyFill="1" applyBorder="1" applyAlignment="1">
      <alignment horizontal="center"/>
    </xf>
    <xf numFmtId="174" fontId="15" fillId="13" borderId="10" xfId="4" applyNumberFormat="1" applyFont="1" applyFill="1" applyBorder="1" applyAlignment="1">
      <alignment horizontal="center"/>
    </xf>
    <xf numFmtId="170" fontId="15" fillId="13" borderId="7" xfId="6" applyNumberFormat="1" applyFont="1" applyFill="1" applyBorder="1" applyAlignment="1">
      <alignment horizontal="center"/>
    </xf>
    <xf numFmtId="170" fontId="15" fillId="0" borderId="0" xfId="6" applyNumberFormat="1" applyFont="1" applyFill="1" applyBorder="1" applyAlignment="1">
      <alignment horizontal="center"/>
    </xf>
    <xf numFmtId="0" fontId="15" fillId="10" borderId="0" xfId="0" applyFont="1" applyFill="1" applyAlignment="1">
      <alignment horizontal="right"/>
    </xf>
    <xf numFmtId="167" fontId="15" fillId="3" borderId="13" xfId="5" applyNumberFormat="1" applyFont="1" applyFill="1" applyBorder="1" applyAlignment="1"/>
    <xf numFmtId="174" fontId="15" fillId="13" borderId="14" xfId="4" applyNumberFormat="1" applyFont="1" applyFill="1" applyBorder="1" applyAlignment="1">
      <alignment horizontal="center"/>
    </xf>
    <xf numFmtId="174" fontId="15" fillId="13" borderId="0" xfId="4" applyNumberFormat="1" applyFont="1" applyFill="1" applyBorder="1" applyAlignment="1">
      <alignment horizontal="center"/>
    </xf>
    <xf numFmtId="174" fontId="15" fillId="13" borderId="15" xfId="4" applyNumberFormat="1" applyFont="1" applyFill="1" applyBorder="1" applyAlignment="1">
      <alignment horizontal="center"/>
    </xf>
    <xf numFmtId="170" fontId="15" fillId="13" borderId="13" xfId="6" applyNumberFormat="1" applyFont="1" applyFill="1" applyBorder="1" applyAlignment="1">
      <alignment horizontal="center"/>
    </xf>
    <xf numFmtId="0" fontId="15" fillId="10" borderId="14" xfId="0" applyFont="1" applyFill="1" applyBorder="1" applyAlignment="1">
      <alignment horizontal="right"/>
    </xf>
    <xf numFmtId="170" fontId="15" fillId="13" borderId="4" xfId="6" applyNumberFormat="1" applyFont="1" applyFill="1" applyBorder="1" applyAlignment="1">
      <alignment horizontal="center"/>
    </xf>
    <xf numFmtId="0" fontId="15" fillId="10" borderId="1" xfId="0" applyFont="1" applyFill="1" applyBorder="1" applyAlignment="1">
      <alignment wrapText="1"/>
    </xf>
    <xf numFmtId="172" fontId="15" fillId="10" borderId="14" xfId="4" applyNumberFormat="1" applyFont="1" applyFill="1" applyBorder="1" applyAlignment="1">
      <alignment horizontal="right"/>
    </xf>
    <xf numFmtId="172" fontId="15" fillId="10" borderId="3" xfId="4" applyNumberFormat="1" applyFont="1" applyFill="1" applyBorder="1" applyAlignment="1">
      <alignment horizontal="right"/>
    </xf>
    <xf numFmtId="168" fontId="15" fillId="10" borderId="1" xfId="4" applyNumberFormat="1" applyFont="1" applyFill="1" applyBorder="1" applyAlignment="1">
      <alignment horizontal="right"/>
    </xf>
    <xf numFmtId="172" fontId="15" fillId="10" borderId="1" xfId="4" applyNumberFormat="1" applyFont="1" applyFill="1" applyBorder="1" applyAlignment="1">
      <alignment horizontal="right"/>
    </xf>
    <xf numFmtId="166" fontId="15" fillId="10" borderId="1" xfId="4" applyNumberFormat="1" applyFont="1" applyFill="1" applyBorder="1" applyAlignment="1">
      <alignment horizontal="right"/>
    </xf>
    <xf numFmtId="174" fontId="15" fillId="10" borderId="12" xfId="4" applyNumberFormat="1" applyFont="1" applyFill="1" applyBorder="1" applyAlignment="1">
      <alignment horizontal="right"/>
    </xf>
    <xf numFmtId="174" fontId="15" fillId="10" borderId="2" xfId="4" applyNumberFormat="1" applyFont="1" applyFill="1" applyBorder="1" applyAlignment="1">
      <alignment horizontal="right"/>
    </xf>
    <xf numFmtId="174" fontId="15" fillId="10" borderId="3" xfId="4" applyNumberFormat="1" applyFont="1" applyFill="1" applyBorder="1" applyAlignment="1">
      <alignment horizontal="right"/>
    </xf>
    <xf numFmtId="43" fontId="15" fillId="10" borderId="3" xfId="4" applyFont="1" applyFill="1" applyBorder="1" applyAlignment="1">
      <alignment horizontal="right"/>
    </xf>
    <xf numFmtId="43" fontId="15" fillId="10" borderId="15" xfId="4" applyFont="1" applyFill="1" applyBorder="1" applyAlignment="1">
      <alignment horizontal="right"/>
    </xf>
    <xf numFmtId="43" fontId="15" fillId="0" borderId="0" xfId="4" applyFont="1" applyFill="1" applyBorder="1" applyAlignment="1">
      <alignment horizontal="right"/>
    </xf>
    <xf numFmtId="168" fontId="15" fillId="13" borderId="7" xfId="4" applyNumberFormat="1" applyFont="1" applyFill="1" applyBorder="1" applyAlignment="1">
      <alignment horizontal="center"/>
    </xf>
    <xf numFmtId="173" fontId="15" fillId="13" borderId="13" xfId="4" applyNumberFormat="1" applyFont="1" applyFill="1" applyBorder="1" applyAlignment="1">
      <alignment horizontal="center"/>
    </xf>
    <xf numFmtId="170" fontId="16" fillId="13" borderId="7" xfId="6" applyNumberFormat="1" applyFont="1" applyFill="1" applyBorder="1" applyAlignment="1">
      <alignment horizontal="center"/>
    </xf>
    <xf numFmtId="170" fontId="16" fillId="0" borderId="0" xfId="6" applyNumberFormat="1" applyFont="1" applyFill="1" applyBorder="1" applyAlignment="1">
      <alignment horizontal="center"/>
    </xf>
    <xf numFmtId="168" fontId="15" fillId="13" borderId="4" xfId="4" applyNumberFormat="1" applyFont="1" applyFill="1" applyBorder="1" applyAlignment="1">
      <alignment horizontal="center"/>
    </xf>
    <xf numFmtId="173" fontId="15" fillId="13" borderId="4" xfId="4" applyNumberFormat="1" applyFont="1" applyFill="1" applyBorder="1" applyAlignment="1">
      <alignment horizontal="center"/>
    </xf>
    <xf numFmtId="166" fontId="15" fillId="13" borderId="4" xfId="4" applyNumberFormat="1" applyFont="1" applyFill="1" applyBorder="1" applyAlignment="1">
      <alignment horizontal="center"/>
    </xf>
    <xf numFmtId="174" fontId="15" fillId="13" borderId="11" xfId="4" applyNumberFormat="1" applyFont="1" applyFill="1" applyBorder="1" applyAlignment="1">
      <alignment horizontal="center"/>
    </xf>
    <xf numFmtId="174" fontId="15" fillId="13" borderId="5" xfId="4" applyNumberFormat="1" applyFont="1" applyFill="1" applyBorder="1" applyAlignment="1">
      <alignment horizontal="center"/>
    </xf>
    <xf numFmtId="174" fontId="15" fillId="13" borderId="6" xfId="4" applyNumberFormat="1" applyFont="1" applyFill="1" applyBorder="1" applyAlignment="1">
      <alignment horizontal="center"/>
    </xf>
    <xf numFmtId="9" fontId="15" fillId="0" borderId="0" xfId="0" applyNumberFormat="1" applyFont="1"/>
    <xf numFmtId="0" fontId="15" fillId="10" borderId="1" xfId="0" applyFont="1" applyFill="1" applyBorder="1" applyAlignment="1">
      <alignment horizontal="justify"/>
    </xf>
    <xf numFmtId="0" fontId="15" fillId="10" borderId="2" xfId="0" applyFont="1" applyFill="1" applyBorder="1" applyAlignment="1">
      <alignment horizontal="justify"/>
    </xf>
    <xf numFmtId="0" fontId="15" fillId="10" borderId="3" xfId="0" applyFont="1" applyFill="1" applyBorder="1" applyAlignment="1">
      <alignment horizontal="justify"/>
    </xf>
    <xf numFmtId="0" fontId="15" fillId="10" borderId="4" xfId="0" applyFont="1" applyFill="1" applyBorder="1"/>
    <xf numFmtId="164" fontId="15" fillId="11" borderId="6" xfId="0" applyNumberFormat="1" applyFont="1" applyFill="1" applyBorder="1"/>
    <xf numFmtId="0" fontId="15" fillId="10" borderId="4" xfId="0" applyFont="1" applyFill="1" applyBorder="1" applyAlignment="1">
      <alignment horizontal="justify"/>
    </xf>
    <xf numFmtId="0" fontId="15" fillId="11" borderId="5" xfId="0" applyFont="1" applyFill="1" applyBorder="1" applyAlignment="1">
      <alignment horizontal="justify"/>
    </xf>
    <xf numFmtId="165" fontId="15" fillId="11" borderId="5" xfId="0" applyNumberFormat="1" applyFont="1" applyFill="1" applyBorder="1" applyAlignment="1">
      <alignment horizontal="justify"/>
    </xf>
    <xf numFmtId="165" fontId="15" fillId="11" borderId="6" xfId="0" applyNumberFormat="1" applyFont="1" applyFill="1" applyBorder="1" applyAlignment="1">
      <alignment horizontal="justify"/>
    </xf>
    <xf numFmtId="0" fontId="15" fillId="0" borderId="0" xfId="0" applyFont="1" applyAlignment="1">
      <alignment horizontal="justify"/>
    </xf>
    <xf numFmtId="0" fontId="17" fillId="10" borderId="1" xfId="0" applyFont="1" applyFill="1" applyBorder="1" applyAlignment="1">
      <alignment wrapText="1"/>
    </xf>
    <xf numFmtId="176" fontId="15" fillId="0" borderId="0" xfId="0" applyNumberFormat="1" applyFont="1"/>
    <xf numFmtId="177" fontId="15" fillId="0" borderId="0" xfId="0" applyNumberFormat="1" applyFont="1"/>
    <xf numFmtId="0" fontId="15" fillId="10" borderId="13" xfId="0" applyFont="1" applyFill="1" applyBorder="1"/>
    <xf numFmtId="170" fontId="15" fillId="0" borderId="0" xfId="0" applyNumberFormat="1" applyFont="1"/>
    <xf numFmtId="10" fontId="15" fillId="0" borderId="0" xfId="0" applyNumberFormat="1" applyFont="1"/>
    <xf numFmtId="0" fontId="19" fillId="0" borderId="0" xfId="0" applyFont="1" applyAlignment="1">
      <alignment horizontal="left"/>
    </xf>
    <xf numFmtId="0" fontId="19" fillId="0" borderId="0" xfId="6" applyNumberFormat="1" applyFont="1" applyFill="1" applyAlignment="1">
      <alignment horizontal="left"/>
    </xf>
    <xf numFmtId="1" fontId="20" fillId="0" borderId="0" xfId="0" applyNumberFormat="1" applyFont="1" applyAlignment="1">
      <alignment horizontal="left"/>
    </xf>
    <xf numFmtId="165" fontId="20" fillId="0" borderId="0" xfId="0" applyNumberFormat="1" applyFont="1" applyAlignment="1">
      <alignment horizontal="left"/>
    </xf>
    <xf numFmtId="10" fontId="19" fillId="0" borderId="0" xfId="6" applyNumberFormat="1" applyFont="1" applyAlignment="1">
      <alignment horizontal="left"/>
    </xf>
    <xf numFmtId="10" fontId="19" fillId="0" borderId="0" xfId="6" applyNumberFormat="1" applyFont="1" applyFill="1" applyAlignment="1">
      <alignment horizontal="left"/>
    </xf>
    <xf numFmtId="0" fontId="21" fillId="10" borderId="0" xfId="0" applyFont="1" applyFill="1"/>
    <xf numFmtId="0" fontId="15" fillId="10" borderId="0" xfId="0" applyFont="1" applyFill="1"/>
    <xf numFmtId="0" fontId="18" fillId="10" borderId="0" xfId="0" applyFont="1" applyFill="1"/>
    <xf numFmtId="0" fontId="18" fillId="10" borderId="0" xfId="0" quotePrefix="1" applyFont="1" applyFill="1"/>
    <xf numFmtId="168" fontId="15" fillId="3" borderId="0" xfId="4" applyNumberFormat="1" applyFont="1" applyFill="1" applyBorder="1"/>
    <xf numFmtId="168" fontId="15" fillId="0" borderId="0" xfId="4" applyNumberFormat="1" applyFont="1" applyFill="1" applyBorder="1"/>
    <xf numFmtId="166" fontId="15" fillId="3" borderId="0" xfId="4" applyNumberFormat="1" applyFont="1" applyFill="1" applyBorder="1" applyAlignment="1">
      <alignment horizontal="center"/>
    </xf>
    <xf numFmtId="166" fontId="15" fillId="3" borderId="0" xfId="4" applyNumberFormat="1" applyFont="1" applyFill="1" applyBorder="1"/>
    <xf numFmtId="174" fontId="15" fillId="3" borderId="0" xfId="4" applyNumberFormat="1" applyFont="1" applyFill="1" applyBorder="1"/>
    <xf numFmtId="166" fontId="15" fillId="0" borderId="0" xfId="4" applyNumberFormat="1" applyFont="1" applyFill="1" applyBorder="1"/>
    <xf numFmtId="43" fontId="15" fillId="0" borderId="0" xfId="4" applyFont="1" applyFill="1" applyBorder="1"/>
    <xf numFmtId="43" fontId="18" fillId="10" borderId="0" xfId="4" applyFont="1" applyFill="1" applyBorder="1" applyAlignment="1"/>
    <xf numFmtId="43" fontId="18" fillId="10" borderId="0" xfId="4" applyFont="1" applyFill="1" applyBorder="1" applyAlignment="1">
      <alignment wrapText="1"/>
    </xf>
    <xf numFmtId="0" fontId="18" fillId="10" borderId="0" xfId="0" applyFont="1" applyFill="1" applyAlignment="1">
      <alignment wrapText="1"/>
    </xf>
    <xf numFmtId="1" fontId="18" fillId="10" borderId="0" xfId="4" applyNumberFormat="1" applyFont="1" applyFill="1" applyBorder="1" applyAlignment="1">
      <alignment wrapText="1"/>
    </xf>
    <xf numFmtId="0" fontId="15" fillId="11" borderId="0" xfId="0" applyFont="1" applyFill="1"/>
    <xf numFmtId="1" fontId="15" fillId="10" borderId="0" xfId="4" applyNumberFormat="1" applyFont="1" applyFill="1" applyBorder="1" applyAlignment="1"/>
    <xf numFmtId="166" fontId="15" fillId="3" borderId="0" xfId="4" applyNumberFormat="1" applyFont="1" applyFill="1" applyBorder="1" applyAlignment="1"/>
    <xf numFmtId="170" fontId="15" fillId="3" borderId="4" xfId="6" applyNumberFormat="1" applyFont="1" applyFill="1" applyBorder="1" applyAlignment="1"/>
    <xf numFmtId="172" fontId="15" fillId="13" borderId="15" xfId="4" applyNumberFormat="1" applyFont="1" applyFill="1" applyBorder="1" applyAlignment="1">
      <alignment horizontal="center"/>
    </xf>
    <xf numFmtId="172" fontId="15" fillId="13" borderId="6" xfId="4" applyNumberFormat="1" applyFont="1" applyFill="1" applyBorder="1" applyAlignment="1">
      <alignment horizontal="center"/>
    </xf>
    <xf numFmtId="0" fontId="23" fillId="0" borderId="0" xfId="0" applyFont="1" applyAlignment="1">
      <alignment horizontal="left" vertical="center" wrapText="1"/>
    </xf>
    <xf numFmtId="9" fontId="25" fillId="0" borderId="0" xfId="6" applyFont="1" applyFill="1"/>
    <xf numFmtId="0" fontId="25" fillId="0" borderId="0" xfId="0" applyFont="1"/>
    <xf numFmtId="0" fontId="26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6" fillId="0" borderId="7" xfId="0" applyFont="1" applyBorder="1" applyAlignment="1">
      <alignment wrapText="1"/>
    </xf>
    <xf numFmtId="0" fontId="26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6" fillId="0" borderId="9" xfId="0" applyFont="1" applyBorder="1"/>
    <xf numFmtId="0" fontId="25" fillId="0" borderId="9" xfId="0" applyFont="1" applyBorder="1"/>
    <xf numFmtId="0" fontId="25" fillId="0" borderId="10" xfId="0" applyFont="1" applyBorder="1"/>
    <xf numFmtId="0" fontId="27" fillId="0" borderId="0" xfId="0" applyFont="1" applyAlignment="1">
      <alignment vertical="center" wrapText="1"/>
    </xf>
    <xf numFmtId="0" fontId="15" fillId="10" borderId="9" xfId="0" applyFont="1" applyFill="1" applyBorder="1"/>
    <xf numFmtId="9" fontId="15" fillId="11" borderId="15" xfId="0" applyNumberFormat="1" applyFont="1" applyFill="1" applyBorder="1"/>
    <xf numFmtId="9" fontId="15" fillId="11" borderId="7" xfId="0" applyNumberFormat="1" applyFont="1" applyFill="1" applyBorder="1"/>
    <xf numFmtId="0" fontId="4" fillId="0" borderId="0" xfId="0" applyFont="1" applyAlignment="1">
      <alignment horizontal="left"/>
    </xf>
    <xf numFmtId="0" fontId="4" fillId="0" borderId="16" xfId="0" applyFont="1" applyBorder="1" applyAlignment="1">
      <alignment horizontal="left"/>
    </xf>
    <xf numFmtId="43" fontId="15" fillId="13" borderId="1" xfId="4" applyFont="1" applyFill="1" applyBorder="1" applyAlignment="1">
      <alignment horizontal="right"/>
    </xf>
    <xf numFmtId="178" fontId="15" fillId="13" borderId="1" xfId="4" applyNumberFormat="1" applyFont="1" applyFill="1" applyBorder="1" applyAlignment="1">
      <alignment horizontal="right"/>
    </xf>
    <xf numFmtId="44" fontId="15" fillId="13" borderId="1" xfId="4" applyNumberFormat="1" applyFont="1" applyFill="1" applyBorder="1" applyAlignment="1">
      <alignment horizontal="right"/>
    </xf>
    <xf numFmtId="9" fontId="15" fillId="13" borderId="1" xfId="6" applyFont="1" applyFill="1" applyBorder="1" applyAlignment="1">
      <alignment horizontal="right"/>
    </xf>
    <xf numFmtId="2" fontId="15" fillId="3" borderId="1" xfId="5" applyNumberFormat="1" applyFont="1" applyFill="1" applyBorder="1" applyAlignment="1"/>
    <xf numFmtId="0" fontId="3" fillId="2" borderId="0" xfId="0" applyFont="1" applyFill="1" applyAlignment="1">
      <alignment wrapText="1"/>
    </xf>
    <xf numFmtId="170" fontId="3" fillId="0" borderId="0" xfId="6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/>
    </xf>
    <xf numFmtId="170" fontId="4" fillId="0" borderId="0" xfId="6" applyNumberFormat="1" applyFont="1" applyAlignment="1">
      <alignment horizontal="center" vertical="center"/>
    </xf>
    <xf numFmtId="10" fontId="4" fillId="0" borderId="0" xfId="6" applyNumberFormat="1" applyFont="1" applyAlignment="1">
      <alignment horizontal="center" vertical="center"/>
    </xf>
    <xf numFmtId="9" fontId="4" fillId="0" borderId="0" xfId="6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9" fontId="4" fillId="0" borderId="0" xfId="6" applyFont="1" applyAlignment="1">
      <alignment vertical="center"/>
    </xf>
    <xf numFmtId="170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70" fontId="7" fillId="0" borderId="0" xfId="6" applyNumberFormat="1" applyFont="1" applyAlignment="1">
      <alignment vertical="center"/>
    </xf>
    <xf numFmtId="170" fontId="4" fillId="0" borderId="0" xfId="6" applyNumberFormat="1" applyFont="1"/>
    <xf numFmtId="0" fontId="3" fillId="2" borderId="0" xfId="0" applyFont="1" applyFill="1" applyAlignment="1">
      <alignment horizontal="center" wrapText="1"/>
    </xf>
    <xf numFmtId="9" fontId="3" fillId="0" borderId="0" xfId="6" applyFont="1" applyAlignment="1">
      <alignment vertical="center"/>
    </xf>
    <xf numFmtId="170" fontId="4" fillId="0" borderId="0" xfId="6" applyNumberFormat="1" applyFont="1" applyAlignment="1">
      <alignment vertical="center"/>
    </xf>
    <xf numFmtId="0" fontId="28" fillId="3" borderId="0" xfId="7" applyFill="1"/>
    <xf numFmtId="178" fontId="4" fillId="0" borderId="0" xfId="4" applyNumberFormat="1" applyFont="1" applyAlignment="1">
      <alignment horizontal="center"/>
    </xf>
    <xf numFmtId="178" fontId="0" fillId="0" borderId="0" xfId="4" applyNumberFormat="1" applyFont="1"/>
    <xf numFmtId="178" fontId="6" fillId="0" borderId="0" xfId="4" applyNumberFormat="1" applyFont="1" applyAlignment="1">
      <alignment horizontal="center"/>
    </xf>
    <xf numFmtId="178" fontId="7" fillId="0" borderId="0" xfId="4" applyNumberFormat="1" applyFont="1" applyAlignment="1">
      <alignment horizontal="center"/>
    </xf>
    <xf numFmtId="178" fontId="6" fillId="0" borderId="0" xfId="4" applyNumberFormat="1" applyFont="1" applyFill="1" applyAlignment="1">
      <alignment horizontal="center"/>
    </xf>
    <xf numFmtId="178" fontId="2" fillId="0" borderId="0" xfId="4" applyNumberFormat="1" applyFont="1"/>
    <xf numFmtId="0" fontId="2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15" fillId="13" borderId="0" xfId="0" applyFont="1" applyFill="1" applyAlignment="1">
      <alignment horizontal="left" wrapText="1"/>
    </xf>
    <xf numFmtId="0" fontId="31" fillId="0" borderId="0" xfId="7" applyFont="1" applyAlignment="1">
      <alignment wrapText="1"/>
    </xf>
    <xf numFmtId="0" fontId="18" fillId="0" borderId="0" xfId="0" applyFont="1" applyAlignment="1">
      <alignment wrapText="1"/>
    </xf>
    <xf numFmtId="179" fontId="0" fillId="0" borderId="0" xfId="0" applyNumberFormat="1"/>
    <xf numFmtId="171" fontId="0" fillId="0" borderId="0" xfId="0" applyNumberFormat="1"/>
    <xf numFmtId="2" fontId="10" fillId="0" borderId="0" xfId="2" applyNumberFormat="1" applyFont="1" applyFill="1"/>
    <xf numFmtId="0" fontId="10" fillId="0" borderId="0" xfId="1" applyFont="1" applyAlignment="1">
      <alignment horizontal="right" wrapText="1"/>
    </xf>
    <xf numFmtId="0" fontId="10" fillId="0" borderId="0" xfId="1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170" fontId="4" fillId="0" borderId="0" xfId="6" applyNumberFormat="1" applyFont="1" applyFill="1" applyAlignment="1">
      <alignment horizontal="center" vertical="center"/>
    </xf>
    <xf numFmtId="0" fontId="32" fillId="0" borderId="17" xfId="1" applyFont="1" applyBorder="1" applyAlignment="1">
      <alignment horizontal="right" wrapText="1"/>
    </xf>
    <xf numFmtId="1" fontId="32" fillId="0" borderId="17" xfId="2" applyNumberFormat="1" applyFont="1" applyBorder="1"/>
    <xf numFmtId="2" fontId="32" fillId="0" borderId="17" xfId="2" applyNumberFormat="1" applyFont="1" applyBorder="1"/>
    <xf numFmtId="0" fontId="32" fillId="0" borderId="17" xfId="2" applyFont="1" applyBorder="1"/>
    <xf numFmtId="0" fontId="32" fillId="0" borderId="17" xfId="1" applyFont="1" applyBorder="1"/>
    <xf numFmtId="170" fontId="4" fillId="0" borderId="17" xfId="6" applyNumberFormat="1" applyFont="1" applyBorder="1" applyAlignment="1">
      <alignment horizontal="center" vertical="center"/>
    </xf>
    <xf numFmtId="9" fontId="4" fillId="0" borderId="17" xfId="6" applyFont="1" applyBorder="1" applyAlignment="1">
      <alignment horizontal="center" vertical="center"/>
    </xf>
    <xf numFmtId="175" fontId="17" fillId="10" borderId="1" xfId="6" applyNumberFormat="1" applyFont="1" applyFill="1" applyBorder="1" applyAlignment="1">
      <alignment wrapText="1"/>
    </xf>
    <xf numFmtId="170" fontId="6" fillId="0" borderId="0" xfId="6" applyNumberFormat="1" applyFont="1" applyAlignment="1">
      <alignment horizontal="center" vertical="center"/>
    </xf>
    <xf numFmtId="170" fontId="16" fillId="10" borderId="7" xfId="6" applyNumberFormat="1" applyFont="1" applyFill="1" applyBorder="1"/>
    <xf numFmtId="170" fontId="16" fillId="10" borderId="13" xfId="0" applyNumberFormat="1" applyFont="1" applyFill="1" applyBorder="1"/>
    <xf numFmtId="170" fontId="16" fillId="10" borderId="13" xfId="6" applyNumberFormat="1" applyFont="1" applyFill="1" applyBorder="1"/>
    <xf numFmtId="170" fontId="16" fillId="10" borderId="4" xfId="0" applyNumberFormat="1" applyFont="1" applyFill="1" applyBorder="1"/>
    <xf numFmtId="43" fontId="15" fillId="3" borderId="9" xfId="4" applyFont="1" applyFill="1" applyBorder="1" applyAlignment="1">
      <alignment horizontal="center"/>
    </xf>
    <xf numFmtId="43" fontId="15" fillId="3" borderId="0" xfId="4" applyFont="1" applyFill="1" applyBorder="1" applyAlignment="1">
      <alignment horizontal="center"/>
    </xf>
    <xf numFmtId="43" fontId="15" fillId="3" borderId="7" xfId="4" applyFont="1" applyFill="1" applyBorder="1" applyAlignment="1">
      <alignment horizontal="center"/>
    </xf>
    <xf numFmtId="43" fontId="15" fillId="3" borderId="13" xfId="4" applyFont="1" applyFill="1" applyBorder="1" applyAlignment="1">
      <alignment horizontal="center"/>
    </xf>
    <xf numFmtId="43" fontId="15" fillId="3" borderId="4" xfId="4" applyFont="1" applyFill="1" applyBorder="1" applyAlignment="1">
      <alignment horizontal="center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178" fontId="4" fillId="0" borderId="0" xfId="4" applyNumberFormat="1" applyFont="1" applyFill="1" applyAlignment="1">
      <alignment horizontal="center"/>
    </xf>
    <xf numFmtId="0" fontId="16" fillId="9" borderId="0" xfId="0" applyFont="1" applyFill="1" applyAlignment="1">
      <alignment wrapText="1"/>
    </xf>
    <xf numFmtId="0" fontId="21" fillId="0" borderId="0" xfId="0" applyFont="1"/>
    <xf numFmtId="172" fontId="16" fillId="13" borderId="15" xfId="4" applyNumberFormat="1" applyFont="1" applyFill="1" applyBorder="1" applyAlignment="1">
      <alignment horizontal="center"/>
    </xf>
    <xf numFmtId="170" fontId="3" fillId="10" borderId="17" xfId="6" applyNumberFormat="1" applyFont="1" applyFill="1" applyBorder="1" applyAlignment="1">
      <alignment horizontal="center" vertical="center"/>
    </xf>
    <xf numFmtId="0" fontId="9" fillId="10" borderId="0" xfId="1" applyFont="1" applyFill="1" applyBorder="1" applyAlignment="1">
      <alignment horizontal="left" wrapText="1"/>
    </xf>
    <xf numFmtId="0" fontId="29" fillId="0" borderId="0" xfId="0" applyFont="1" applyFill="1" applyAlignment="1">
      <alignment wrapText="1"/>
    </xf>
    <xf numFmtId="164" fontId="4" fillId="3" borderId="0" xfId="0" applyNumberFormat="1" applyFont="1" applyFill="1"/>
    <xf numFmtId="2" fontId="34" fillId="0" borderId="0" xfId="1" applyNumberFormat="1" applyFont="1"/>
    <xf numFmtId="165" fontId="10" fillId="0" borderId="0" xfId="2" applyNumberFormat="1" applyFont="1"/>
    <xf numFmtId="0" fontId="35" fillId="0" borderId="0" xfId="0" applyFont="1"/>
    <xf numFmtId="0" fontId="33" fillId="0" borderId="0" xfId="0" applyFont="1"/>
    <xf numFmtId="164" fontId="33" fillId="0" borderId="0" xfId="0" applyNumberFormat="1" applyFont="1"/>
    <xf numFmtId="2" fontId="33" fillId="0" borderId="0" xfId="0" applyNumberFormat="1" applyFont="1"/>
    <xf numFmtId="170" fontId="33" fillId="0" borderId="0" xfId="6" applyNumberFormat="1" applyFont="1"/>
    <xf numFmtId="9" fontId="15" fillId="10" borderId="7" xfId="0" applyNumberFormat="1" applyFont="1" applyFill="1" applyBorder="1"/>
    <xf numFmtId="9" fontId="15" fillId="10" borderId="13" xfId="0" applyNumberFormat="1" applyFont="1" applyFill="1" applyBorder="1"/>
    <xf numFmtId="9" fontId="15" fillId="10" borderId="13" xfId="6" applyFont="1" applyFill="1" applyBorder="1"/>
    <xf numFmtId="9" fontId="15" fillId="10" borderId="4" xfId="0" applyNumberFormat="1" applyFont="1" applyFill="1" applyBorder="1"/>
    <xf numFmtId="0" fontId="3" fillId="2" borderId="0" xfId="1" applyFont="1" applyFill="1" applyAlignment="1">
      <alignment horizontal="left" wrapText="1"/>
    </xf>
  </cellXfs>
  <cellStyles count="8">
    <cellStyle name="Hyperlinkki" xfId="7" builtinId="8"/>
    <cellStyle name="Normaali" xfId="0" builtinId="0"/>
    <cellStyle name="Normaali 2 2" xfId="1" xr:uid="{DF2C7D1C-3220-42B1-99B5-E4464E7568C1}"/>
    <cellStyle name="Normaali 3" xfId="2" xr:uid="{43F52486-3F47-4003-8BA2-2BBDE47EE5DF}"/>
    <cellStyle name="Normal" xfId="3" xr:uid="{31E0ABCA-E336-4BD7-952C-4EDA1559AE7D}"/>
    <cellStyle name="Pilkku" xfId="4" builtinId="3"/>
    <cellStyle name="Prosenttia" xfId="6" builtinId="5"/>
    <cellStyle name="Valuutta" xfId="5" builtinId="4"/>
  </cellStyles>
  <dxfs count="0"/>
  <tableStyles count="0" defaultTableStyle="TableStyleMedium2" defaultPivotStyle="PivotStyleLight16"/>
  <colors>
    <mruColors>
      <color rgb="FFBC23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-te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ergiavirasto.fi/hinnoittelun-valvont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fin.stat.fi/PxWeb/pxweb/fi/StatFin/StatFin__khi/statfin_khi_pxt_11xf.px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fin.stat.fi/PxWeb/pxweb/fi/StatFin/StatFin__khi/statfin_khi_pxt_11xf.p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7956-2A38-4CCA-89BA-94FBCB858DC9}">
  <dimension ref="A1:E34"/>
  <sheetViews>
    <sheetView tabSelected="1" zoomScaleNormal="100" workbookViewId="0"/>
  </sheetViews>
  <sheetFormatPr defaultColWidth="9.1796875" defaultRowHeight="13.5" x14ac:dyDescent="0.25"/>
  <cols>
    <col min="1" max="1" width="224.81640625" style="66" customWidth="1"/>
    <col min="2" max="16384" width="9.1796875" style="66"/>
  </cols>
  <sheetData>
    <row r="1" spans="1:2" ht="17.5" x14ac:dyDescent="0.35">
      <c r="A1" s="280" t="s">
        <v>192</v>
      </c>
      <c r="B1" s="276"/>
    </row>
    <row r="2" spans="1:2" ht="17.5" x14ac:dyDescent="0.35">
      <c r="A2" s="240"/>
    </row>
    <row r="3" spans="1:2" ht="17.5" x14ac:dyDescent="0.35">
      <c r="A3" s="242" t="s">
        <v>234</v>
      </c>
    </row>
    <row r="4" spans="1:2" x14ac:dyDescent="0.25">
      <c r="A4" s="241"/>
    </row>
    <row r="5" spans="1:2" x14ac:dyDescent="0.25">
      <c r="A5" s="244"/>
    </row>
    <row r="6" spans="1:2" ht="17.5" x14ac:dyDescent="0.35">
      <c r="A6" s="240" t="s">
        <v>237</v>
      </c>
    </row>
    <row r="7" spans="1:2" x14ac:dyDescent="0.25">
      <c r="A7" s="272"/>
    </row>
    <row r="8" spans="1:2" x14ac:dyDescent="0.25">
      <c r="A8" s="272"/>
    </row>
    <row r="9" spans="1:2" ht="27" x14ac:dyDescent="0.25">
      <c r="A9" s="275" t="s">
        <v>230</v>
      </c>
    </row>
    <row r="10" spans="1:2" ht="27" x14ac:dyDescent="0.25">
      <c r="A10" s="275" t="s">
        <v>238</v>
      </c>
    </row>
    <row r="11" spans="1:2" ht="27" x14ac:dyDescent="0.25">
      <c r="A11" s="275" t="s">
        <v>240</v>
      </c>
    </row>
    <row r="12" spans="1:2" x14ac:dyDescent="0.25">
      <c r="A12" s="275" t="s">
        <v>239</v>
      </c>
    </row>
    <row r="13" spans="1:2" ht="17.5" x14ac:dyDescent="0.35">
      <c r="A13" s="240"/>
    </row>
    <row r="14" spans="1:2" ht="17.5" x14ac:dyDescent="0.35">
      <c r="A14" s="240" t="s">
        <v>189</v>
      </c>
    </row>
    <row r="15" spans="1:2" x14ac:dyDescent="0.25">
      <c r="A15" s="241" t="s">
        <v>195</v>
      </c>
    </row>
    <row r="16" spans="1:2" x14ac:dyDescent="0.25">
      <c r="A16" s="241" t="s">
        <v>190</v>
      </c>
    </row>
    <row r="17" spans="1:5" x14ac:dyDescent="0.25">
      <c r="A17" s="241"/>
    </row>
    <row r="18" spans="1:5" x14ac:dyDescent="0.25">
      <c r="A18" s="243" t="s">
        <v>191</v>
      </c>
      <c r="B18" s="67"/>
      <c r="C18" s="67"/>
      <c r="D18" s="67"/>
      <c r="E18" s="67"/>
    </row>
    <row r="19" spans="1:5" ht="27" x14ac:dyDescent="0.25">
      <c r="A19" s="245" t="s">
        <v>235</v>
      </c>
    </row>
    <row r="20" spans="1:5" x14ac:dyDescent="0.25">
      <c r="A20" s="241"/>
    </row>
    <row r="21" spans="1:5" x14ac:dyDescent="0.25">
      <c r="A21" s="241"/>
    </row>
    <row r="22" spans="1:5" x14ac:dyDescent="0.25">
      <c r="A22" s="245" t="s">
        <v>193</v>
      </c>
    </row>
    <row r="23" spans="1:5" ht="27" x14ac:dyDescent="0.25">
      <c r="A23" s="241" t="s">
        <v>223</v>
      </c>
    </row>
    <row r="24" spans="1:5" x14ac:dyDescent="0.25">
      <c r="A24" s="245" t="s">
        <v>231</v>
      </c>
    </row>
    <row r="25" spans="1:5" x14ac:dyDescent="0.25">
      <c r="A25" s="272" t="s">
        <v>236</v>
      </c>
    </row>
    <row r="26" spans="1:5" x14ac:dyDescent="0.25">
      <c r="A26" s="241" t="s">
        <v>194</v>
      </c>
    </row>
    <row r="27" spans="1:5" x14ac:dyDescent="0.25">
      <c r="A27" s="273" t="s">
        <v>224</v>
      </c>
    </row>
    <row r="28" spans="1:5" x14ac:dyDescent="0.25">
      <c r="A28" s="241" t="s">
        <v>196</v>
      </c>
    </row>
    <row r="31" spans="1:5" x14ac:dyDescent="0.25">
      <c r="A31" s="241" t="s">
        <v>225</v>
      </c>
    </row>
    <row r="32" spans="1:5" x14ac:dyDescent="0.25">
      <c r="A32" s="241" t="s">
        <v>226</v>
      </c>
    </row>
    <row r="33" spans="1:1" x14ac:dyDescent="0.25">
      <c r="A33" s="244" t="s">
        <v>197</v>
      </c>
    </row>
    <row r="34" spans="1:1" x14ac:dyDescent="0.25">
      <c r="A34" s="241"/>
    </row>
  </sheetData>
  <protectedRanges>
    <protectedRange password="CD46" sqref="A16:K16 M21:M22 M24:M26" name="Range1_3"/>
    <protectedRange password="CD46" sqref="D24:K26" name="Range3"/>
    <protectedRange password="CD46" sqref="L16 D21:K22" name="Range2"/>
  </protectedRanges>
  <hyperlinks>
    <hyperlink ref="A33" r:id="rId1" xr:uid="{588A5F06-03B1-4ABF-9CF2-56038B81AA2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1AE1-2224-4584-AF60-A28A650F05F7}">
  <dimension ref="A1:BC46"/>
  <sheetViews>
    <sheetView zoomScale="80" zoomScaleNormal="80" workbookViewId="0"/>
  </sheetViews>
  <sheetFormatPr defaultColWidth="21.453125" defaultRowHeight="14.5" x14ac:dyDescent="0.35"/>
  <cols>
    <col min="1" max="1" width="46.1796875" style="66" bestFit="1" customWidth="1"/>
    <col min="2" max="10" width="21.453125" style="66"/>
    <col min="11" max="11" width="20.54296875" style="66" customWidth="1"/>
    <col min="12" max="14" width="21.453125" style="66"/>
    <col min="15" max="55" width="21.453125" style="67"/>
  </cols>
  <sheetData>
    <row r="1" spans="1:55" ht="31.5" customHeight="1" x14ac:dyDescent="0.35">
      <c r="A1" s="195" t="s">
        <v>180</v>
      </c>
      <c r="B1" s="196"/>
      <c r="C1" s="196"/>
      <c r="D1" s="197"/>
      <c r="E1" s="197"/>
      <c r="F1" s="197"/>
      <c r="G1" s="197"/>
      <c r="H1" s="197"/>
      <c r="I1" s="197"/>
      <c r="J1" s="197"/>
      <c r="K1" s="197"/>
    </row>
    <row r="2" spans="1:55" ht="55" x14ac:dyDescent="0.35">
      <c r="A2" s="198" t="s">
        <v>221</v>
      </c>
      <c r="B2" s="199"/>
      <c r="C2" s="200" t="s">
        <v>128</v>
      </c>
      <c r="D2" s="200" t="s">
        <v>129</v>
      </c>
      <c r="E2" s="200" t="s">
        <v>130</v>
      </c>
      <c r="F2" s="201" t="s">
        <v>131</v>
      </c>
      <c r="G2" s="202"/>
      <c r="H2" s="203"/>
      <c r="I2" s="204"/>
      <c r="J2" s="205"/>
      <c r="K2" s="200" t="s">
        <v>132</v>
      </c>
    </row>
    <row r="3" spans="1:55" x14ac:dyDescent="0.35">
      <c r="A3" s="68"/>
      <c r="B3" s="69"/>
      <c r="C3" s="70"/>
      <c r="D3" s="69"/>
      <c r="E3" s="70"/>
      <c r="F3" s="69"/>
      <c r="G3" s="71"/>
      <c r="H3" s="72" t="s">
        <v>133</v>
      </c>
      <c r="I3" s="73"/>
      <c r="J3" s="73"/>
      <c r="K3" s="74"/>
      <c r="L3" s="69"/>
    </row>
    <row r="4" spans="1:55" ht="41.5" x14ac:dyDescent="0.35">
      <c r="A4" s="75" t="s">
        <v>0</v>
      </c>
      <c r="B4" s="76" t="s">
        <v>134</v>
      </c>
      <c r="C4" s="77" t="s">
        <v>182</v>
      </c>
      <c r="D4" s="76" t="s">
        <v>158</v>
      </c>
      <c r="E4" s="77" t="s">
        <v>159</v>
      </c>
      <c r="F4" s="76" t="s">
        <v>135</v>
      </c>
      <c r="G4" s="78" t="s">
        <v>136</v>
      </c>
      <c r="H4" s="79" t="s">
        <v>137</v>
      </c>
      <c r="I4" s="80" t="s">
        <v>138</v>
      </c>
      <c r="J4" s="81" t="s">
        <v>139</v>
      </c>
      <c r="K4" s="82" t="s">
        <v>140</v>
      </c>
      <c r="L4" s="76" t="s">
        <v>141</v>
      </c>
    </row>
    <row r="5" spans="1:55" x14ac:dyDescent="0.35">
      <c r="A5" s="83" t="s">
        <v>179</v>
      </c>
      <c r="B5" s="84">
        <v>2016</v>
      </c>
      <c r="C5" s="214">
        <v>6413.1765317776253</v>
      </c>
      <c r="D5" s="214">
        <v>119891.44865225701</v>
      </c>
      <c r="E5" s="214">
        <v>1553.7006207893983</v>
      </c>
      <c r="F5" s="213">
        <v>5146.136363636364</v>
      </c>
      <c r="G5" s="213">
        <v>45778.714285714283</v>
      </c>
      <c r="H5" s="212">
        <v>472.23868831168824</v>
      </c>
      <c r="I5" s="212">
        <v>153.08692207792208</v>
      </c>
      <c r="J5" s="212">
        <v>167.81903896103898</v>
      </c>
      <c r="K5" s="215">
        <v>0.62285714285714278</v>
      </c>
      <c r="L5" s="216">
        <f>H5*H28+I5*I28+J5*J28</f>
        <v>583.82817751194807</v>
      </c>
    </row>
    <row r="6" spans="1:55" x14ac:dyDescent="0.35">
      <c r="A6" s="67"/>
      <c r="B6" s="85"/>
      <c r="C6" s="86"/>
      <c r="D6" s="86"/>
      <c r="E6" s="87"/>
      <c r="F6" s="87"/>
      <c r="G6" s="87"/>
      <c r="H6" s="88"/>
    </row>
    <row r="7" spans="1:55" ht="68.5" x14ac:dyDescent="0.35">
      <c r="B7" s="89" t="s">
        <v>181</v>
      </c>
      <c r="C7" s="89" t="s">
        <v>142</v>
      </c>
      <c r="D7" s="89" t="s">
        <v>143</v>
      </c>
      <c r="E7" s="89" t="s">
        <v>144</v>
      </c>
      <c r="N7" s="67"/>
      <c r="BC7"/>
    </row>
    <row r="8" spans="1:55" x14ac:dyDescent="0.35">
      <c r="B8" s="90">
        <f>Laskenta!H2*EXP(K5*1.03776116009854-0.203397203593283)</f>
        <v>5575.5559109197211</v>
      </c>
      <c r="C8" s="192">
        <f>B8/C5</f>
        <v>0.86939068077925963</v>
      </c>
      <c r="D8" s="91">
        <f>C5-B8</f>
        <v>837.62062085790421</v>
      </c>
      <c r="E8" s="192">
        <f>D8/C5</f>
        <v>0.13060931922074034</v>
      </c>
      <c r="F8" s="92"/>
      <c r="G8" s="92"/>
      <c r="H8" s="92"/>
      <c r="I8" s="92"/>
      <c r="J8" s="92"/>
      <c r="K8" s="92"/>
      <c r="L8" s="92"/>
      <c r="M8" s="92"/>
      <c r="N8" s="92"/>
      <c r="BC8"/>
    </row>
    <row r="9" spans="1:55" x14ac:dyDescent="0.35">
      <c r="B9" s="93"/>
      <c r="C9" s="94"/>
      <c r="D9" s="93"/>
      <c r="E9" s="95"/>
      <c r="F9" s="247"/>
      <c r="G9" s="246"/>
      <c r="H9"/>
      <c r="I9" s="246"/>
      <c r="J9"/>
      <c r="K9"/>
      <c r="L9"/>
      <c r="M9"/>
      <c r="N9" s="97"/>
    </row>
    <row r="10" spans="1:55" x14ac:dyDescent="0.35">
      <c r="F10" s="247"/>
      <c r="G10" s="96"/>
      <c r="H10"/>
      <c r="I10" s="96"/>
      <c r="J10"/>
      <c r="K10"/>
      <c r="L10"/>
      <c r="M10"/>
      <c r="N10" s="97"/>
    </row>
    <row r="11" spans="1:55" ht="27" x14ac:dyDescent="0.35">
      <c r="A11" s="206" t="s">
        <v>232</v>
      </c>
      <c r="B11" s="67"/>
      <c r="F11" s="98"/>
      <c r="G11" s="96"/>
      <c r="H11" s="96"/>
      <c r="I11" s="96"/>
      <c r="J11"/>
      <c r="K11"/>
      <c r="L11"/>
      <c r="M11"/>
      <c r="N11" s="97"/>
    </row>
    <row r="12" spans="1:55" ht="28" x14ac:dyDescent="0.35">
      <c r="A12" s="198" t="s">
        <v>233</v>
      </c>
    </row>
    <row r="13" spans="1:55" x14ac:dyDescent="0.35">
      <c r="A13" s="99"/>
      <c r="B13" s="100"/>
      <c r="C13" s="69"/>
      <c r="D13" s="100"/>
      <c r="E13" s="100"/>
      <c r="F13" s="74"/>
      <c r="G13" s="74"/>
      <c r="H13" s="101" t="s">
        <v>133</v>
      </c>
      <c r="I13" s="102"/>
      <c r="J13" s="103"/>
      <c r="K13" s="104"/>
      <c r="L13" s="100"/>
      <c r="M13" s="105"/>
      <c r="N13" s="67"/>
      <c r="BC13"/>
    </row>
    <row r="14" spans="1:55" ht="82" x14ac:dyDescent="0.35">
      <c r="A14" s="76" t="s">
        <v>145</v>
      </c>
      <c r="B14" s="106" t="s">
        <v>146</v>
      </c>
      <c r="C14" s="76" t="s">
        <v>147</v>
      </c>
      <c r="D14" s="107" t="s">
        <v>158</v>
      </c>
      <c r="E14" s="108" t="s">
        <v>159</v>
      </c>
      <c r="F14" s="82" t="s">
        <v>135</v>
      </c>
      <c r="G14" s="82" t="s">
        <v>148</v>
      </c>
      <c r="H14" s="80" t="s">
        <v>137</v>
      </c>
      <c r="I14" s="80" t="s">
        <v>138</v>
      </c>
      <c r="J14" s="80" t="s">
        <v>139</v>
      </c>
      <c r="K14" s="109" t="s">
        <v>141</v>
      </c>
      <c r="L14" s="106" t="s">
        <v>149</v>
      </c>
      <c r="M14" s="110"/>
      <c r="N14" s="67"/>
      <c r="BC14"/>
    </row>
    <row r="15" spans="1:55" x14ac:dyDescent="0.35">
      <c r="A15" s="111">
        <v>2024</v>
      </c>
      <c r="B15" s="112">
        <f>Laskenta!P6*EXP(L15*1.03776116009854-0.203397203593283)*(C15/B$29)</f>
        <v>6080.7954734813593</v>
      </c>
      <c r="C15" s="277">
        <v>145.93499999999997</v>
      </c>
      <c r="D15" s="113">
        <f>100%*D5</f>
        <v>119891.44865225701</v>
      </c>
      <c r="E15" s="113">
        <f>100%*E5</f>
        <v>1553.7006207893983</v>
      </c>
      <c r="F15" s="114">
        <f>101%*F5</f>
        <v>5197.5977272727278</v>
      </c>
      <c r="G15" s="115">
        <f>101%*G5</f>
        <v>46236.501428571428</v>
      </c>
      <c r="H15" s="116">
        <f>101%*H5</f>
        <v>476.96107519480512</v>
      </c>
      <c r="I15" s="117">
        <f>101%*I5</f>
        <v>154.61779129870129</v>
      </c>
      <c r="J15" s="118">
        <f>101%*J5</f>
        <v>169.49722935064938</v>
      </c>
      <c r="K15" s="267">
        <f>SUMPRODUCT(H15:J15,H28:J28)</f>
        <v>589.66645928706748</v>
      </c>
      <c r="L15" s="119">
        <f>K$5</f>
        <v>0.62285714285714278</v>
      </c>
      <c r="M15" s="120"/>
      <c r="N15" s="67"/>
      <c r="BC15"/>
    </row>
    <row r="16" spans="1:55" x14ac:dyDescent="0.35">
      <c r="A16" s="121">
        <v>2025</v>
      </c>
      <c r="B16" s="122">
        <f>Laskenta!P7*EXP(L16*1.03776116009854-0.203397203593283)*(C16/B$29)</f>
        <v>6275.4600184836381</v>
      </c>
      <c r="C16" s="193">
        <f>1.02*C15</f>
        <v>148.85369999999998</v>
      </c>
      <c r="D16" s="113">
        <f>D15*100%</f>
        <v>119891.44865225701</v>
      </c>
      <c r="E16" s="113">
        <f>100%*E15</f>
        <v>1553.7006207893983</v>
      </c>
      <c r="F16" s="114">
        <f>101%*F15</f>
        <v>5249.5737045454553</v>
      </c>
      <c r="G16" s="115">
        <f>101%*G15</f>
        <v>46698.866442857143</v>
      </c>
      <c r="H16" s="123">
        <f>101%*H15</f>
        <v>481.73068594675317</v>
      </c>
      <c r="I16" s="124">
        <f>101%*I15</f>
        <v>156.16396921168831</v>
      </c>
      <c r="J16" s="125">
        <f>101%*J15</f>
        <v>171.19220164415586</v>
      </c>
      <c r="K16" s="268">
        <f>SUMPRODUCT(H16:J16,H28:J28)</f>
        <v>595.56312387993808</v>
      </c>
      <c r="L16" s="126">
        <f>K$5</f>
        <v>0.62285714285714278</v>
      </c>
      <c r="M16" s="120"/>
      <c r="N16" s="67"/>
      <c r="BC16"/>
    </row>
    <row r="17" spans="1:55" x14ac:dyDescent="0.35">
      <c r="A17" s="127">
        <v>2026</v>
      </c>
      <c r="B17" s="122">
        <f>Laskenta!P8*EXP(L17*1.03776116009854-0.203397203593283)*(C17/B$29)</f>
        <v>6476.22392317905</v>
      </c>
      <c r="C17" s="193">
        <f>1.02*C16</f>
        <v>151.83077399999999</v>
      </c>
      <c r="D17" s="113">
        <f>D16*100%</f>
        <v>119891.44865225701</v>
      </c>
      <c r="E17" s="113">
        <f>100%*E16</f>
        <v>1553.7006207893983</v>
      </c>
      <c r="F17" s="114">
        <f t="shared" ref="F17:J18" si="0">101%*F16</f>
        <v>5302.0694415909102</v>
      </c>
      <c r="G17" s="115">
        <f t="shared" si="0"/>
        <v>47165.855107285715</v>
      </c>
      <c r="H17" s="123">
        <f t="shared" si="0"/>
        <v>486.54799280622069</v>
      </c>
      <c r="I17" s="124">
        <f t="shared" si="0"/>
        <v>157.72560890380521</v>
      </c>
      <c r="J17" s="125">
        <f t="shared" si="0"/>
        <v>172.90412366059741</v>
      </c>
      <c r="K17" s="268">
        <f>SUMPRODUCT(H17:J17,H28:J28)</f>
        <v>601.51875511873754</v>
      </c>
      <c r="L17" s="126">
        <f>K$5</f>
        <v>0.62285714285714278</v>
      </c>
      <c r="M17" s="120"/>
      <c r="N17" s="67"/>
      <c r="BC17"/>
    </row>
    <row r="18" spans="1:55" x14ac:dyDescent="0.35">
      <c r="A18" s="127">
        <v>2027</v>
      </c>
      <c r="B18" s="90">
        <f>Laskenta!P9*EXP(L18*1.03776116009854-0.203397203593283)*(C18/B$29)</f>
        <v>6683.2757980390052</v>
      </c>
      <c r="C18" s="193">
        <f>1.02*C17</f>
        <v>154.86738947999999</v>
      </c>
      <c r="D18" s="113">
        <f>D17*100%</f>
        <v>119891.44865225701</v>
      </c>
      <c r="E18" s="113">
        <f>100%*E17</f>
        <v>1553.7006207893983</v>
      </c>
      <c r="F18" s="114">
        <f t="shared" si="0"/>
        <v>5355.0901360068192</v>
      </c>
      <c r="G18" s="115">
        <f t="shared" si="0"/>
        <v>47637.51365835857</v>
      </c>
      <c r="H18" s="123">
        <f t="shared" si="0"/>
        <v>491.41347273428289</v>
      </c>
      <c r="I18" s="124">
        <f t="shared" si="0"/>
        <v>159.30286499284327</v>
      </c>
      <c r="J18" s="125">
        <f t="shared" si="0"/>
        <v>174.63316489720339</v>
      </c>
      <c r="K18" s="268">
        <f>SUMPRODUCT(H18:J18,H28:J28)</f>
        <v>607.53394266992495</v>
      </c>
      <c r="L18" s="128">
        <f>K$5</f>
        <v>0.62285714285714278</v>
      </c>
      <c r="M18" s="120"/>
      <c r="N18" s="67"/>
      <c r="BC18"/>
    </row>
    <row r="19" spans="1:55" x14ac:dyDescent="0.35">
      <c r="A19" s="129" t="s">
        <v>150</v>
      </c>
      <c r="B19" s="130"/>
      <c r="C19" s="131"/>
      <c r="D19" s="132"/>
      <c r="E19" s="132"/>
      <c r="F19" s="133"/>
      <c r="G19" s="134"/>
      <c r="H19" s="135"/>
      <c r="I19" s="136"/>
      <c r="J19" s="137"/>
      <c r="K19" s="138"/>
      <c r="L19" s="139"/>
      <c r="M19" s="140"/>
      <c r="N19" s="67"/>
      <c r="BC19"/>
    </row>
    <row r="20" spans="1:55" x14ac:dyDescent="0.35">
      <c r="A20" s="127">
        <v>2028</v>
      </c>
      <c r="B20" s="112">
        <f>Laskenta!P10*EXP(L20*1.03776116009854-0.203397203593283)*(C20/B$29)*((1-B$28)^1)</f>
        <v>6827.8419373896559</v>
      </c>
      <c r="C20" s="193">
        <f>1.02*C18</f>
        <v>157.96473726959999</v>
      </c>
      <c r="D20" s="141">
        <f>D18*100%</f>
        <v>119891.44865225701</v>
      </c>
      <c r="E20" s="141">
        <f>100%*E18</f>
        <v>1553.7006207893983</v>
      </c>
      <c r="F20" s="142">
        <f>101%*F18</f>
        <v>5408.6410373668878</v>
      </c>
      <c r="G20" s="115">
        <f>101%*G18</f>
        <v>48113.888794942155</v>
      </c>
      <c r="H20" s="123">
        <f>101%*H18</f>
        <v>496.32760746162575</v>
      </c>
      <c r="I20" s="124">
        <f>101%*I18</f>
        <v>160.89589364277171</v>
      </c>
      <c r="J20" s="125">
        <f>101%*J18</f>
        <v>176.37949654617543</v>
      </c>
      <c r="K20" s="269">
        <f>SUMPRODUCT(H20:J20,H28:J28)</f>
        <v>613.60928209662416</v>
      </c>
      <c r="L20" s="143">
        <f>K$5</f>
        <v>0.62285714285714278</v>
      </c>
      <c r="M20" s="144"/>
      <c r="N20" s="67"/>
      <c r="BC20"/>
    </row>
    <row r="21" spans="1:55" x14ac:dyDescent="0.35">
      <c r="A21" s="127">
        <v>2029</v>
      </c>
      <c r="B21" s="122">
        <f>Laskenta!P11*EXP(L21*1.03776116009854-0.203397203593283)*(C21/B$29)*((1-B$28)^2)</f>
        <v>6975.3981604928167</v>
      </c>
      <c r="C21" s="193">
        <f>1.02*C20</f>
        <v>161.124032014992</v>
      </c>
      <c r="D21" s="113">
        <f>D20*100%</f>
        <v>119891.44865225701</v>
      </c>
      <c r="E21" s="113">
        <f>100%*E20</f>
        <v>1553.7006207893983</v>
      </c>
      <c r="F21" s="142">
        <f t="shared" ref="F21:J23" si="1">101%*F20</f>
        <v>5462.7274477405563</v>
      </c>
      <c r="G21" s="115">
        <f t="shared" si="1"/>
        <v>48595.027682891574</v>
      </c>
      <c r="H21" s="123">
        <f t="shared" si="1"/>
        <v>501.29088353624201</v>
      </c>
      <c r="I21" s="124">
        <f t="shared" si="1"/>
        <v>162.50485257919942</v>
      </c>
      <c r="J21" s="125">
        <f t="shared" si="1"/>
        <v>178.14329151163719</v>
      </c>
      <c r="K21" s="270">
        <f>SUMPRODUCT(H21:J21,H28:J28)</f>
        <v>619.74537491759042</v>
      </c>
      <c r="L21" s="126">
        <f>K$5</f>
        <v>0.62285714285714278</v>
      </c>
      <c r="M21" s="120"/>
      <c r="N21" s="67"/>
      <c r="BC21"/>
    </row>
    <row r="22" spans="1:55" x14ac:dyDescent="0.35">
      <c r="A22" s="127">
        <v>2030</v>
      </c>
      <c r="B22" s="122">
        <f>Laskenta!P12*EXP(L22*1.03776116009854-0.203397203593283)*(C22/B$29)*((1-B$28)^3)</f>
        <v>7126.0519625772095</v>
      </c>
      <c r="C22" s="193">
        <f>1.02*C21</f>
        <v>164.34651265529183</v>
      </c>
      <c r="D22" s="113">
        <f>D21*100%</f>
        <v>119891.44865225701</v>
      </c>
      <c r="E22" s="113">
        <f>100%*E21</f>
        <v>1553.7006207893983</v>
      </c>
      <c r="F22" s="142">
        <f t="shared" si="1"/>
        <v>5517.3547222179623</v>
      </c>
      <c r="G22" s="115">
        <f t="shared" si="1"/>
        <v>49080.977959720491</v>
      </c>
      <c r="H22" s="123">
        <f t="shared" si="1"/>
        <v>506.30379237160446</v>
      </c>
      <c r="I22" s="124">
        <f t="shared" si="1"/>
        <v>164.1299011049914</v>
      </c>
      <c r="J22" s="125">
        <f t="shared" si="1"/>
        <v>179.92472442675356</v>
      </c>
      <c r="K22" s="270">
        <f>SUMPRODUCT(H22:J22,H28:J28)</f>
        <v>625.94282866676645</v>
      </c>
      <c r="L22" s="126">
        <f>K$5</f>
        <v>0.62285714285714278</v>
      </c>
      <c r="M22" s="120"/>
      <c r="N22" s="67"/>
      <c r="BC22"/>
    </row>
    <row r="23" spans="1:55" x14ac:dyDescent="0.35">
      <c r="A23" s="127">
        <v>2031</v>
      </c>
      <c r="B23" s="90">
        <f>Laskenta!P13*EXP(L23*1.03776116009854-0.203397203593283)*(C23/B$29)*((1-B$28)^4)</f>
        <v>7279.8214442705394</v>
      </c>
      <c r="C23" s="194">
        <f>1.02*C22</f>
        <v>167.63344290839768</v>
      </c>
      <c r="D23" s="145">
        <f>D22*100%</f>
        <v>119891.44865225701</v>
      </c>
      <c r="E23" s="145">
        <f>100%*E22</f>
        <v>1553.7006207893983</v>
      </c>
      <c r="F23" s="146">
        <f t="shared" si="1"/>
        <v>5572.5282694401421</v>
      </c>
      <c r="G23" s="147">
        <f t="shared" si="1"/>
        <v>49571.787739317697</v>
      </c>
      <c r="H23" s="148">
        <f t="shared" si="1"/>
        <v>511.36683029532048</v>
      </c>
      <c r="I23" s="149">
        <f t="shared" si="1"/>
        <v>165.77120011604131</v>
      </c>
      <c r="J23" s="150">
        <f t="shared" si="1"/>
        <v>181.7239716710211</v>
      </c>
      <c r="K23" s="271">
        <f>SUMPRODUCT(H23:J23,H28:J28)</f>
        <v>632.20225695343402</v>
      </c>
      <c r="L23" s="128">
        <f>K$5</f>
        <v>0.62285714285714278</v>
      </c>
      <c r="M23" s="120"/>
      <c r="N23" s="67"/>
      <c r="BC23"/>
    </row>
    <row r="26" spans="1:55" x14ac:dyDescent="0.35">
      <c r="A26" s="99" t="s">
        <v>151</v>
      </c>
    </row>
    <row r="27" spans="1:55" x14ac:dyDescent="0.35">
      <c r="A27" s="207" t="s">
        <v>160</v>
      </c>
      <c r="B27" s="209">
        <v>0</v>
      </c>
      <c r="E27" s="151"/>
      <c r="G27" s="152" t="s">
        <v>107</v>
      </c>
      <c r="H27" s="153" t="s">
        <v>108</v>
      </c>
      <c r="I27" s="153" t="s">
        <v>109</v>
      </c>
      <c r="J27" s="154" t="s">
        <v>110</v>
      </c>
    </row>
    <row r="28" spans="1:55" x14ac:dyDescent="0.35">
      <c r="A28" s="165" t="s">
        <v>161</v>
      </c>
      <c r="B28" s="208">
        <v>0.01</v>
      </c>
      <c r="G28" s="157" t="s">
        <v>111</v>
      </c>
      <c r="H28" s="158">
        <v>1</v>
      </c>
      <c r="I28" s="159">
        <v>0.43174000000000001</v>
      </c>
      <c r="J28" s="160">
        <v>0.27110000000000001</v>
      </c>
    </row>
    <row r="29" spans="1:55" x14ac:dyDescent="0.35">
      <c r="A29" s="155" t="s">
        <v>162</v>
      </c>
      <c r="B29" s="156">
        <v>135.38833333333332</v>
      </c>
      <c r="G29" s="161"/>
    </row>
    <row r="32" spans="1:55" ht="55" x14ac:dyDescent="0.35">
      <c r="A32" s="162" t="s">
        <v>152</v>
      </c>
      <c r="B32" s="261" t="s">
        <v>222</v>
      </c>
      <c r="G32" s="163"/>
      <c r="I32" s="163"/>
      <c r="K32" s="164"/>
    </row>
    <row r="33" spans="1:14" x14ac:dyDescent="0.35">
      <c r="A33" s="165" t="s">
        <v>153</v>
      </c>
      <c r="B33" s="263">
        <v>0.83992997804966907</v>
      </c>
      <c r="C33" s="166"/>
    </row>
    <row r="34" spans="1:14" x14ac:dyDescent="0.35">
      <c r="A34" s="165" t="s">
        <v>154</v>
      </c>
      <c r="B34" s="264">
        <v>0.84416281073986943</v>
      </c>
      <c r="C34" s="166"/>
    </row>
    <row r="35" spans="1:14" x14ac:dyDescent="0.35">
      <c r="A35" s="165" t="s">
        <v>155</v>
      </c>
      <c r="B35" s="265">
        <v>0.20055317249773599</v>
      </c>
      <c r="C35" s="166"/>
    </row>
    <row r="36" spans="1:14" x14ac:dyDescent="0.35">
      <c r="A36" s="165" t="s">
        <v>156</v>
      </c>
      <c r="B36" s="264">
        <v>0.31026655600633707</v>
      </c>
      <c r="C36" s="166"/>
    </row>
    <row r="37" spans="1:14" x14ac:dyDescent="0.35">
      <c r="A37" s="155" t="s">
        <v>157</v>
      </c>
      <c r="B37" s="266">
        <v>2.3709402022823296</v>
      </c>
      <c r="C37" s="166"/>
      <c r="F37" s="167"/>
    </row>
    <row r="39" spans="1:14" x14ac:dyDescent="0.35">
      <c r="D39" s="167"/>
    </row>
    <row r="40" spans="1:14" x14ac:dyDescent="0.35">
      <c r="D40" s="167"/>
    </row>
    <row r="41" spans="1:14" x14ac:dyDescent="0.35">
      <c r="D41" s="167"/>
    </row>
    <row r="42" spans="1:14" x14ac:dyDescent="0.35">
      <c r="D42" s="167"/>
    </row>
    <row r="43" spans="1:14" ht="16.5" x14ac:dyDescent="0.45">
      <c r="A43" s="168"/>
      <c r="B43" s="169"/>
      <c r="C43" s="170"/>
      <c r="D43" s="170"/>
      <c r="E43" s="170"/>
      <c r="F43" s="170"/>
      <c r="G43" s="170"/>
      <c r="H43" s="171"/>
      <c r="I43" s="171"/>
      <c r="J43" s="171"/>
      <c r="K43" s="171"/>
      <c r="L43" s="172"/>
      <c r="M43" s="172"/>
      <c r="N43" s="173"/>
    </row>
    <row r="44" spans="1:14" ht="16.5" x14ac:dyDescent="0.45">
      <c r="A44" s="168"/>
      <c r="B44" s="169"/>
      <c r="C44" s="170"/>
      <c r="D44" s="170"/>
      <c r="E44" s="170"/>
      <c r="F44" s="170"/>
      <c r="G44" s="170"/>
      <c r="H44" s="171"/>
      <c r="I44" s="171"/>
      <c r="J44" s="171"/>
      <c r="K44" s="171"/>
      <c r="L44" s="172"/>
      <c r="M44" s="172"/>
      <c r="N44" s="173"/>
    </row>
    <row r="45" spans="1:14" ht="16.5" x14ac:dyDescent="0.45">
      <c r="A45" s="168"/>
      <c r="B45" s="169"/>
      <c r="C45" s="170"/>
      <c r="D45" s="170"/>
      <c r="E45" s="170"/>
      <c r="F45" s="170"/>
      <c r="G45" s="170"/>
      <c r="H45" s="171"/>
      <c r="I45" s="171"/>
      <c r="J45" s="171"/>
      <c r="K45" s="171"/>
      <c r="L45" s="172"/>
      <c r="M45" s="172"/>
      <c r="N45" s="173"/>
    </row>
    <row r="46" spans="1:14" ht="16.5" x14ac:dyDescent="0.45">
      <c r="A46" s="168"/>
      <c r="B46" s="169"/>
      <c r="C46" s="170"/>
      <c r="D46" s="170"/>
      <c r="E46" s="170"/>
      <c r="F46" s="170"/>
      <c r="G46" s="170"/>
      <c r="H46" s="171"/>
      <c r="I46" s="171"/>
      <c r="J46" s="171"/>
      <c r="K46" s="171"/>
      <c r="L46" s="172"/>
      <c r="M46" s="172"/>
      <c r="N46" s="173"/>
    </row>
  </sheetData>
  <protectedRanges>
    <protectedRange password="CD46" sqref="L15:M18 L20:M23 A5:K5" name="Range1_3"/>
    <protectedRange password="CD46" sqref="C20:J23" name="Range3"/>
    <protectedRange password="CD46" sqref="C15:J18" name="Range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991DD-CB07-4E7A-8838-5754D4DEB05D}">
  <dimension ref="B1:X544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34" sqref="I34"/>
    </sheetView>
  </sheetViews>
  <sheetFormatPr defaultColWidth="9.1796875" defaultRowHeight="13.5" x14ac:dyDescent="0.25"/>
  <cols>
    <col min="1" max="1" width="12.1796875" style="66" bestFit="1" customWidth="1"/>
    <col min="2" max="2" width="30.08984375" style="66" customWidth="1"/>
    <col min="3" max="6" width="20.54296875" style="66" customWidth="1"/>
    <col min="7" max="7" width="28.54296875" style="66" customWidth="1"/>
    <col min="8" max="8" width="22.453125" style="66" customWidth="1"/>
    <col min="9" max="9" width="19.453125" style="66" customWidth="1"/>
    <col min="10" max="10" width="18.54296875" style="66" bestFit="1" customWidth="1"/>
    <col min="11" max="11" width="18.453125" style="66" bestFit="1" customWidth="1"/>
    <col min="12" max="12" width="13.453125" style="66" bestFit="1" customWidth="1"/>
    <col min="13" max="13" width="17.54296875" style="66" customWidth="1"/>
    <col min="14" max="14" width="16.1796875" style="66" customWidth="1"/>
    <col min="15" max="15" width="9.1796875" style="66"/>
    <col min="16" max="16" width="32" style="66" customWidth="1"/>
    <col min="17" max="17" width="24.54296875" style="66" customWidth="1"/>
    <col min="18" max="24" width="21.453125" style="66" bestFit="1" customWidth="1"/>
    <col min="25" max="16384" width="9.1796875" style="66"/>
  </cols>
  <sheetData>
    <row r="1" spans="2:24" x14ac:dyDescent="0.25">
      <c r="B1" s="174" t="s">
        <v>172</v>
      </c>
      <c r="C1" s="175"/>
      <c r="D1" s="175"/>
      <c r="E1" s="175"/>
      <c r="F1" s="175"/>
      <c r="H1" s="176" t="s">
        <v>173</v>
      </c>
    </row>
    <row r="2" spans="2:24" x14ac:dyDescent="0.25">
      <c r="B2" s="177" t="s">
        <v>220</v>
      </c>
      <c r="C2" s="176" t="s">
        <v>219</v>
      </c>
      <c r="D2" s="176" t="s">
        <v>167</v>
      </c>
      <c r="E2" s="176" t="s">
        <v>168</v>
      </c>
      <c r="F2" s="176" t="s">
        <v>169</v>
      </c>
      <c r="H2" s="178">
        <f>MAX(H6:H544)</f>
        <v>3580.1771405331879</v>
      </c>
      <c r="Q2" s="179"/>
      <c r="R2" s="179"/>
      <c r="S2" s="179"/>
      <c r="T2" s="179"/>
      <c r="U2" s="179"/>
      <c r="V2" s="179"/>
      <c r="W2" s="179"/>
      <c r="X2" s="179"/>
    </row>
    <row r="3" spans="2:24" x14ac:dyDescent="0.25">
      <c r="B3" s="180">
        <f>-1*'Tehokkuusluku ja vertailutaso'!D5/1000</f>
        <v>-119.89144865225701</v>
      </c>
      <c r="C3" s="181">
        <f>'Tehokkuusluku ja vertailutaso'!E5</f>
        <v>1553.7006207893983</v>
      </c>
      <c r="D3" s="182">
        <f>'Tehokkuusluku ja vertailutaso'!L5</f>
        <v>583.82817751194807</v>
      </c>
      <c r="E3" s="181">
        <f>'Tehokkuusluku ja vertailutaso'!F5</f>
        <v>5146.136363636364</v>
      </c>
      <c r="F3" s="181">
        <f>'Tehokkuusluku ja vertailutaso'!G5</f>
        <v>45778.714285714283</v>
      </c>
    </row>
    <row r="4" spans="2:24" x14ac:dyDescent="0.25">
      <c r="B4" s="183"/>
      <c r="C4" s="183"/>
      <c r="E4" s="183"/>
      <c r="F4" s="183"/>
      <c r="H4" s="184"/>
      <c r="I4" s="174" t="s">
        <v>174</v>
      </c>
      <c r="J4" s="175"/>
      <c r="K4" s="175"/>
      <c r="L4" s="175"/>
      <c r="M4" s="175"/>
      <c r="N4" s="175"/>
      <c r="Q4" s="185" t="s">
        <v>175</v>
      </c>
      <c r="R4" s="175"/>
      <c r="S4" s="175"/>
      <c r="T4" s="175"/>
      <c r="U4" s="175"/>
      <c r="V4" s="175"/>
      <c r="W4" s="175"/>
      <c r="X4" s="175"/>
    </row>
    <row r="5" spans="2:24" ht="40.5" x14ac:dyDescent="0.25">
      <c r="B5" s="176" t="s">
        <v>176</v>
      </c>
      <c r="C5" s="175"/>
      <c r="D5" s="175"/>
      <c r="E5" s="175"/>
      <c r="F5" s="175"/>
      <c r="H5" s="186" t="s">
        <v>175</v>
      </c>
      <c r="I5" s="177" t="s">
        <v>99</v>
      </c>
      <c r="J5" s="177" t="s">
        <v>177</v>
      </c>
      <c r="K5" s="176" t="s">
        <v>178</v>
      </c>
      <c r="L5" s="176" t="s">
        <v>167</v>
      </c>
      <c r="M5" s="176" t="s">
        <v>168</v>
      </c>
      <c r="N5" s="176" t="s">
        <v>169</v>
      </c>
      <c r="P5" s="187" t="s">
        <v>173</v>
      </c>
      <c r="Q5" s="188">
        <v>2024</v>
      </c>
      <c r="R5" s="188">
        <v>2025</v>
      </c>
      <c r="S5" s="188">
        <v>2026</v>
      </c>
      <c r="T5" s="188">
        <v>2027</v>
      </c>
      <c r="U5" s="188">
        <v>2028</v>
      </c>
      <c r="V5" s="188">
        <v>2029</v>
      </c>
      <c r="W5" s="188">
        <v>2030</v>
      </c>
      <c r="X5" s="188">
        <v>2031</v>
      </c>
    </row>
    <row r="6" spans="2:24" ht="14.25" customHeight="1" x14ac:dyDescent="0.25">
      <c r="B6" s="189">
        <v>7.6378312138186928</v>
      </c>
      <c r="C6" s="189">
        <v>0.10343950120944299</v>
      </c>
      <c r="D6" s="189">
        <v>1.7166648873241319</v>
      </c>
      <c r="E6" s="189">
        <v>0.21378520730748399</v>
      </c>
      <c r="F6" s="189">
        <v>4.4741860462367E-2</v>
      </c>
      <c r="H6" s="182">
        <f>SUMPRODUCT(B6:F6,B$3:F$3)</f>
        <v>3395.6333770728866</v>
      </c>
      <c r="I6" s="190">
        <v>2024</v>
      </c>
      <c r="J6" s="191">
        <f>-'Tehokkuusluku ja vertailutaso'!D15/1000</f>
        <v>-119.89144865225701</v>
      </c>
      <c r="K6" s="191">
        <f>'Tehokkuusluku ja vertailutaso'!E15</f>
        <v>1553.7006207893983</v>
      </c>
      <c r="L6" s="191">
        <f>'Tehokkuusluku ja vertailutaso'!K15</f>
        <v>589.66645928706748</v>
      </c>
      <c r="M6" s="191">
        <f>'Tehokkuusluku ja vertailutaso'!F15</f>
        <v>5197.5977272727278</v>
      </c>
      <c r="N6" s="191">
        <f>'Tehokkuusluku ja vertailutaso'!G15</f>
        <v>46236.501428571428</v>
      </c>
      <c r="P6" s="178">
        <f>MAX(Q6:Q544)</f>
        <v>3622.417604736459</v>
      </c>
      <c r="Q6" s="182">
        <f>SUMPRODUCT($B6:$F6,$J$6:$N$6)</f>
        <v>3437.1396771590439</v>
      </c>
      <c r="R6" s="182">
        <f t="shared" ref="R6:R69" si="0">SUMPRODUCT($B6:$F6,$J$7:$N$7)</f>
        <v>3479.0610402460634</v>
      </c>
      <c r="S6" s="182">
        <f t="shared" ref="S6:S69" si="1">SUMPRODUCT($B6:$F6,$J$8:$N$8)</f>
        <v>3521.4016169639535</v>
      </c>
      <c r="T6" s="182">
        <f t="shared" ref="T6:T69" si="2">SUMPRODUCT($B6:$F6,$J$9:$N$9)</f>
        <v>3564.165599449022</v>
      </c>
      <c r="U6" s="182">
        <f t="shared" ref="U6:U69" si="3">SUMPRODUCT($B6:$F6,$J$10:$N$10)</f>
        <v>3607.3572217589408</v>
      </c>
      <c r="V6" s="182">
        <f t="shared" ref="V6:V69" si="4">SUMPRODUCT($B6:$F6,$J$11:$N$11)</f>
        <v>3650.9807602919591</v>
      </c>
      <c r="W6" s="182">
        <f t="shared" ref="W6:W69" si="5">SUMPRODUCT($B6:$F6,$J$12:$N$12)</f>
        <v>3695.0405342103081</v>
      </c>
      <c r="X6" s="182">
        <f t="shared" ref="X6:X69" si="6">SUMPRODUCT($B6:$F6,$J$13:$N$13)</f>
        <v>3739.5409058678397</v>
      </c>
    </row>
    <row r="7" spans="2:24" ht="14.25" customHeight="1" x14ac:dyDescent="0.25">
      <c r="B7" s="189">
        <v>6.8886976313048542</v>
      </c>
      <c r="C7" s="189">
        <v>0.226077758162781</v>
      </c>
      <c r="D7" s="189">
        <v>1.120568087488244</v>
      </c>
      <c r="E7" s="189">
        <v>1.6971950636E-5</v>
      </c>
      <c r="F7" s="189">
        <v>7.2812595126656998E-2</v>
      </c>
      <c r="H7" s="182">
        <f t="shared" ref="H7:H70" si="7">SUMPRODUCT(B7:F7,B$3:F$3)</f>
        <v>3512.9347678329409</v>
      </c>
      <c r="I7" s="190">
        <v>2025</v>
      </c>
      <c r="J7" s="191">
        <f>-'Tehokkuusluku ja vertailutaso'!D16/1000</f>
        <v>-119.89144865225701</v>
      </c>
      <c r="K7" s="191">
        <f>'Tehokkuusluku ja vertailutaso'!E16</f>
        <v>1553.7006207893983</v>
      </c>
      <c r="L7" s="191">
        <f>'Tehokkuusluku ja vertailutaso'!K16</f>
        <v>595.56312387993808</v>
      </c>
      <c r="M7" s="191">
        <f>'Tehokkuusluku ja vertailutaso'!F16</f>
        <v>5249.5737045454553</v>
      </c>
      <c r="N7" s="191">
        <f>'Tehokkuusluku ja vertailutaso'!G16</f>
        <v>46698.866442857143</v>
      </c>
      <c r="P7" s="178">
        <f>MAX(R6:R544)</f>
        <v>3665.0804735817624</v>
      </c>
      <c r="Q7" s="182">
        <f t="shared" ref="Q7:Q70" si="8">SUMPRODUCT(B7:F7,J$6:N$6)</f>
        <v>3552.8105033626739</v>
      </c>
      <c r="R7" s="182">
        <f t="shared" si="0"/>
        <v>3593.0849962477037</v>
      </c>
      <c r="S7" s="182">
        <f t="shared" si="1"/>
        <v>3633.762234061584</v>
      </c>
      <c r="T7" s="182">
        <f>SUMPRODUCT($B7:$F7,$J$9:$N$9)</f>
        <v>3674.8462442536033</v>
      </c>
      <c r="U7" s="182">
        <f t="shared" si="3"/>
        <v>3716.3410945475421</v>
      </c>
      <c r="V7" s="182">
        <f t="shared" si="4"/>
        <v>3758.2508933444205</v>
      </c>
      <c r="W7" s="182">
        <f t="shared" si="5"/>
        <v>3800.5797901292681</v>
      </c>
      <c r="X7" s="182">
        <f t="shared" si="6"/>
        <v>3843.3319758819644</v>
      </c>
    </row>
    <row r="8" spans="2:24" ht="14.25" customHeight="1" x14ac:dyDescent="0.25">
      <c r="B8" s="189">
        <v>6.9831236068545817</v>
      </c>
      <c r="C8" s="189">
        <v>0.241801392800568</v>
      </c>
      <c r="D8" s="189">
        <v>1.1149461393147959</v>
      </c>
      <c r="E8" s="189">
        <v>8.5868444599999996E-6</v>
      </c>
      <c r="F8" s="189">
        <v>7.2979544244363995E-2</v>
      </c>
      <c r="H8" s="182">
        <f>SUMPRODUCT(B8:F8,B$3:F$3)</f>
        <v>3530.361035035462</v>
      </c>
      <c r="I8" s="190">
        <v>2026</v>
      </c>
      <c r="J8" s="191">
        <f>-'Tehokkuusluku ja vertailutaso'!D17/1000</f>
        <v>-119.89144865225701</v>
      </c>
      <c r="K8" s="191">
        <f>'Tehokkuusluku ja vertailutaso'!E17</f>
        <v>1553.7006207893983</v>
      </c>
      <c r="L8" s="191">
        <f>'Tehokkuusluku ja vertailutaso'!K17</f>
        <v>601.51875511873754</v>
      </c>
      <c r="M8" s="191">
        <f>'Tehokkuusluku ja vertailutaso'!F17</f>
        <v>5302.0694415909102</v>
      </c>
      <c r="N8" s="191">
        <f>'Tehokkuusluku ja vertailutaso'!G17</f>
        <v>47165.855107285715</v>
      </c>
      <c r="P8" s="178">
        <f>MAX(S6:S544)</f>
        <v>3708.1699711155188</v>
      </c>
      <c r="Q8" s="182">
        <f t="shared" si="8"/>
        <v>3570.2799436982323</v>
      </c>
      <c r="R8" s="182">
        <f t="shared" si="0"/>
        <v>3610.5980414476307</v>
      </c>
      <c r="S8" s="182">
        <f t="shared" si="1"/>
        <v>3651.319320174523</v>
      </c>
      <c r="T8" s="182">
        <f t="shared" si="2"/>
        <v>3692.4478116886839</v>
      </c>
      <c r="U8" s="182">
        <f t="shared" si="3"/>
        <v>3733.987588117986</v>
      </c>
      <c r="V8" s="182">
        <f t="shared" si="4"/>
        <v>3775.9427623115816</v>
      </c>
      <c r="W8" s="182">
        <f t="shared" si="5"/>
        <v>3818.3174882471139</v>
      </c>
      <c r="X8" s="182">
        <f t="shared" si="6"/>
        <v>3861.1159614420008</v>
      </c>
    </row>
    <row r="9" spans="2:24" ht="14.25" customHeight="1" x14ac:dyDescent="0.25">
      <c r="B9" s="189">
        <v>5.1297473650893233</v>
      </c>
      <c r="C9" s="189">
        <v>0.14320673050535801</v>
      </c>
      <c r="D9" s="189">
        <v>1.717541916244848</v>
      </c>
      <c r="E9" s="189">
        <v>0.18675952648331301</v>
      </c>
      <c r="F9" s="189">
        <v>3.9476608610364998E-2</v>
      </c>
      <c r="H9" s="182">
        <f>SUMPRODUCT(B9:F9,B$3:F$3)</f>
        <v>3378.5152870624993</v>
      </c>
      <c r="I9" s="190">
        <v>2027</v>
      </c>
      <c r="J9" s="191">
        <f>-'Tehokkuusluku ja vertailutaso'!D18/1000</f>
        <v>-119.89144865225701</v>
      </c>
      <c r="K9" s="191">
        <f>'Tehokkuusluku ja vertailutaso'!E18</f>
        <v>1553.7006207893983</v>
      </c>
      <c r="L9" s="191">
        <f>'Tehokkuusluku ja vertailutaso'!K18</f>
        <v>607.53394266992495</v>
      </c>
      <c r="M9" s="191">
        <f>'Tehokkuusluku ja vertailutaso'!F18</f>
        <v>5355.0901360068192</v>
      </c>
      <c r="N9" s="191">
        <f>'Tehokkuusluku ja vertailutaso'!G18</f>
        <v>47637.51365835857</v>
      </c>
      <c r="P9" s="178">
        <f>MAX(T6:T544)</f>
        <v>3751.6903636246125</v>
      </c>
      <c r="Q9" s="182">
        <f t="shared" si="8"/>
        <v>3416.225564500457</v>
      </c>
      <c r="R9" s="182">
        <f t="shared" si="0"/>
        <v>3454.312944712794</v>
      </c>
      <c r="S9" s="182">
        <f t="shared" si="1"/>
        <v>3492.7811987272548</v>
      </c>
      <c r="T9" s="182">
        <f t="shared" si="2"/>
        <v>3531.6341352818599</v>
      </c>
      <c r="U9" s="182">
        <f t="shared" si="3"/>
        <v>3570.8756012020112</v>
      </c>
      <c r="V9" s="182">
        <f t="shared" si="4"/>
        <v>3610.5094817813638</v>
      </c>
      <c r="W9" s="182">
        <f t="shared" si="5"/>
        <v>3650.53970116651</v>
      </c>
      <c r="X9" s="182">
        <f t="shared" si="6"/>
        <v>3690.9702227455082</v>
      </c>
    </row>
    <row r="10" spans="2:24" ht="14.25" customHeight="1" x14ac:dyDescent="0.25">
      <c r="B10" s="189">
        <v>7.6473847903049839</v>
      </c>
      <c r="C10" s="189">
        <v>0.235305901190554</v>
      </c>
      <c r="D10" s="189">
        <v>0.246791291752162</v>
      </c>
      <c r="E10" s="189">
        <v>0.154026726779498</v>
      </c>
      <c r="F10" s="189">
        <v>6.7084062410339998E-2</v>
      </c>
      <c r="H10" s="182">
        <f t="shared" si="7"/>
        <v>3456.4872597935932</v>
      </c>
      <c r="I10" s="190">
        <v>2028</v>
      </c>
      <c r="J10" s="191">
        <f>-'Tehokkuusluku ja vertailutaso'!D20/1000</f>
        <v>-119.89144865225701</v>
      </c>
      <c r="K10" s="181">
        <f>'Tehokkuusluku ja vertailutaso'!E20</f>
        <v>1553.7006207893983</v>
      </c>
      <c r="L10" s="191">
        <f>'Tehokkuusluku ja vertailutaso'!K20</f>
        <v>613.60928209662416</v>
      </c>
      <c r="M10" s="191">
        <f>'Tehokkuusluku ja vertailutaso'!F20</f>
        <v>5408.6410373668878</v>
      </c>
      <c r="N10" s="191">
        <f>'Tehokkuusluku ja vertailutaso'!G20</f>
        <v>48113.888794942155</v>
      </c>
      <c r="P10" s="178">
        <f>MAX(U6:U544)</f>
        <v>3795.6459600587968</v>
      </c>
      <c r="Q10" s="182">
        <f t="shared" si="8"/>
        <v>3496.5647435530868</v>
      </c>
      <c r="R10" s="182">
        <f t="shared" si="0"/>
        <v>3537.0430021501752</v>
      </c>
      <c r="S10" s="182">
        <f t="shared" si="1"/>
        <v>3577.9260433332342</v>
      </c>
      <c r="T10" s="182">
        <f t="shared" si="2"/>
        <v>3619.2179149281237</v>
      </c>
      <c r="U10" s="182">
        <f t="shared" si="3"/>
        <v>3660.922705238962</v>
      </c>
      <c r="V10" s="182">
        <f t="shared" si="4"/>
        <v>3703.0445434529088</v>
      </c>
      <c r="W10" s="182">
        <f t="shared" si="5"/>
        <v>3745.5876000489952</v>
      </c>
      <c r="X10" s="182">
        <f t="shared" si="6"/>
        <v>3788.5560872110423</v>
      </c>
    </row>
    <row r="11" spans="2:24" ht="14.25" customHeight="1" x14ac:dyDescent="0.25">
      <c r="B11" s="189">
        <v>3.492318436925E-3</v>
      </c>
      <c r="C11" s="189">
        <v>0.13298340314974799</v>
      </c>
      <c r="D11" s="189">
        <v>1.7017685720424349</v>
      </c>
      <c r="E11" s="189">
        <v>0.289014082127169</v>
      </c>
      <c r="F11" s="189">
        <v>2.001727107541E-3</v>
      </c>
      <c r="H11" s="182">
        <f t="shared" si="7"/>
        <v>2778.6805118462376</v>
      </c>
      <c r="I11" s="190">
        <v>2029</v>
      </c>
      <c r="J11" s="191">
        <f>-'Tehokkuusluku ja vertailutaso'!D21/1000</f>
        <v>-119.89144865225701</v>
      </c>
      <c r="K11" s="181">
        <f>'Tehokkuusluku ja vertailutaso'!E21</f>
        <v>1553.7006207893983</v>
      </c>
      <c r="L11" s="191">
        <f>'Tehokkuusluku ja vertailutaso'!K21</f>
        <v>619.74537491759042</v>
      </c>
      <c r="M11" s="191">
        <f>'Tehokkuusluku ja vertailutaso'!F21</f>
        <v>5462.7274477405563</v>
      </c>
      <c r="N11" s="191">
        <f>'Tehokkuusluku ja vertailutaso'!G21</f>
        <v>48595.027682891574</v>
      </c>
      <c r="P11" s="178">
        <f>MAX(V6:V544)</f>
        <v>3840.0411124573234</v>
      </c>
      <c r="Q11" s="182">
        <f t="shared" si="8"/>
        <v>2804.4053399955801</v>
      </c>
      <c r="R11" s="182">
        <f t="shared" si="0"/>
        <v>2830.3874164264175</v>
      </c>
      <c r="S11" s="182">
        <f t="shared" si="1"/>
        <v>2856.6293136215627</v>
      </c>
      <c r="T11" s="182">
        <f t="shared" si="2"/>
        <v>2883.1336297886592</v>
      </c>
      <c r="U11" s="182">
        <f t="shared" si="3"/>
        <v>2909.9029891174273</v>
      </c>
      <c r="V11" s="182">
        <f t="shared" si="4"/>
        <v>2936.9400420394823</v>
      </c>
      <c r="W11" s="182">
        <f t="shared" si="5"/>
        <v>2964.2474654907587</v>
      </c>
      <c r="X11" s="182">
        <f t="shared" si="6"/>
        <v>2991.8279631765477</v>
      </c>
    </row>
    <row r="12" spans="2:24" ht="14.25" customHeight="1" x14ac:dyDescent="0.25">
      <c r="B12" s="189">
        <v>5.5944398827254069</v>
      </c>
      <c r="C12" s="189">
        <v>-0.39134973123036099</v>
      </c>
      <c r="D12" s="189">
        <v>1.699938635958985</v>
      </c>
      <c r="E12" s="189">
        <v>5.1570853187319E-2</v>
      </c>
      <c r="F12" s="189">
        <v>6.3978693968161998E-2</v>
      </c>
      <c r="H12" s="182">
        <f>SUMPRODUCT(B12:F12,B$3:F$3)</f>
        <v>2907.9592478504478</v>
      </c>
      <c r="I12" s="190">
        <v>2030</v>
      </c>
      <c r="J12" s="191">
        <f>-'Tehokkuusluku ja vertailutaso'!D22/1000</f>
        <v>-119.89144865225701</v>
      </c>
      <c r="K12" s="181">
        <f>'Tehokkuusluku ja vertailutaso'!E22</f>
        <v>1553.7006207893983</v>
      </c>
      <c r="L12" s="191">
        <f>'Tehokkuusluku ja vertailutaso'!K22</f>
        <v>625.94282866676645</v>
      </c>
      <c r="M12" s="191">
        <f>'Tehokkuusluku ja vertailutaso'!F22</f>
        <v>5517.3547222179623</v>
      </c>
      <c r="N12" s="191">
        <f>'Tehokkuusluku ja vertailutaso'!G22</f>
        <v>49080.977959720491</v>
      </c>
      <c r="P12" s="178">
        <f>MAX(W6:W544)</f>
        <v>3884.9057772905189</v>
      </c>
      <c r="Q12" s="182">
        <f t="shared" si="8"/>
        <v>2949.8264985519149</v>
      </c>
      <c r="R12" s="182">
        <f t="shared" si="0"/>
        <v>2992.112421760397</v>
      </c>
      <c r="S12" s="182">
        <f t="shared" si="1"/>
        <v>3034.8212042009645</v>
      </c>
      <c r="T12" s="182">
        <f t="shared" si="2"/>
        <v>3077.9570744659368</v>
      </c>
      <c r="U12" s="182">
        <f t="shared" si="3"/>
        <v>3121.524303433559</v>
      </c>
      <c r="V12" s="182">
        <f t="shared" si="4"/>
        <v>3165.5272046908572</v>
      </c>
      <c r="W12" s="182">
        <f t="shared" si="5"/>
        <v>3209.9701349607285</v>
      </c>
      <c r="X12" s="182">
        <f t="shared" si="6"/>
        <v>3254.8574945332994</v>
      </c>
    </row>
    <row r="13" spans="2:24" ht="14.25" customHeight="1" x14ac:dyDescent="0.25">
      <c r="B13" s="189">
        <v>0.26887450862700002</v>
      </c>
      <c r="C13" s="189">
        <v>0.11919691832031799</v>
      </c>
      <c r="D13" s="189">
        <v>1.792463332323383</v>
      </c>
      <c r="E13" s="189">
        <v>0.282871717220264</v>
      </c>
      <c r="F13" s="189">
        <v>6.2171491899589999E-3</v>
      </c>
      <c r="H13" s="182">
        <f t="shared" si="7"/>
        <v>2939.7606988831167</v>
      </c>
      <c r="I13" s="190">
        <v>2031</v>
      </c>
      <c r="J13" s="191">
        <f>-'Tehokkuusluku ja vertailutaso'!D23/1000</f>
        <v>-119.89144865225701</v>
      </c>
      <c r="K13" s="181">
        <f>'Tehokkuusluku ja vertailutaso'!E23</f>
        <v>1553.7006207893983</v>
      </c>
      <c r="L13" s="191">
        <f>'Tehokkuusluku ja vertailutaso'!K23</f>
        <v>632.20225695343402</v>
      </c>
      <c r="M13" s="191">
        <f>'Tehokkuusluku ja vertailutaso'!F23</f>
        <v>5572.5282694401421</v>
      </c>
      <c r="N13" s="191">
        <f>'Tehokkuusluku ja vertailutaso'!G23</f>
        <v>49571.787739317697</v>
      </c>
      <c r="P13" s="178">
        <f>MAX(X6:X544)</f>
        <v>3930.2200435075038</v>
      </c>
      <c r="Q13" s="182">
        <f t="shared" si="8"/>
        <v>2967.6287001554929</v>
      </c>
      <c r="R13" s="182">
        <f t="shared" si="0"/>
        <v>2995.7753814405924</v>
      </c>
      <c r="S13" s="182">
        <f t="shared" si="1"/>
        <v>3024.2035295385435</v>
      </c>
      <c r="T13" s="182">
        <f t="shared" si="2"/>
        <v>3052.9159591174744</v>
      </c>
      <c r="U13" s="182">
        <f t="shared" si="3"/>
        <v>3081.9155129921937</v>
      </c>
      <c r="V13" s="182">
        <f t="shared" si="4"/>
        <v>3111.2050624056606</v>
      </c>
      <c r="W13" s="182">
        <f t="shared" si="5"/>
        <v>3140.7875073132623</v>
      </c>
      <c r="X13" s="182">
        <f t="shared" si="6"/>
        <v>3170.66577666994</v>
      </c>
    </row>
    <row r="14" spans="2:24" ht="14.25" customHeight="1" x14ac:dyDescent="0.25">
      <c r="B14" s="189">
        <v>3.724192757085E-3</v>
      </c>
      <c r="C14" s="189">
        <v>-3.2331487900375011</v>
      </c>
      <c r="D14" s="189">
        <v>3.2177231455341961</v>
      </c>
      <c r="E14" s="189">
        <v>5.7505476754683003E-2</v>
      </c>
      <c r="F14" s="189">
        <v>3.8449682466627999E-2</v>
      </c>
      <c r="H14" s="182">
        <f t="shared" si="7"/>
        <v>-1089.086288203501</v>
      </c>
      <c r="Q14" s="182">
        <f t="shared" si="8"/>
        <v>-1049.739233275031</v>
      </c>
      <c r="R14" s="182">
        <f t="shared" si="0"/>
        <v>-1009.9987077972769</v>
      </c>
      <c r="S14" s="182">
        <f t="shared" si="1"/>
        <v>-969.86077706474452</v>
      </c>
      <c r="T14" s="182">
        <f t="shared" si="2"/>
        <v>-929.32146702488785</v>
      </c>
      <c r="U14" s="182">
        <f t="shared" si="3"/>
        <v>-888.3767638846316</v>
      </c>
      <c r="V14" s="182">
        <f t="shared" si="4"/>
        <v>-847.02261371297345</v>
      </c>
      <c r="W14" s="182">
        <f t="shared" si="5"/>
        <v>-805.25492203959811</v>
      </c>
      <c r="X14" s="182">
        <f t="shared" si="6"/>
        <v>-763.06955344949006</v>
      </c>
    </row>
    <row r="15" spans="2:24" ht="14.25" customHeight="1" x14ac:dyDescent="0.25">
      <c r="B15" s="189">
        <v>1.7557200432272759</v>
      </c>
      <c r="C15" s="189">
        <v>-0.73286568339802105</v>
      </c>
      <c r="D15" s="189">
        <v>2.5617914137710578</v>
      </c>
      <c r="E15" s="189">
        <v>1.527377944E-6</v>
      </c>
      <c r="F15" s="189">
        <v>4.9424122342438002E-2</v>
      </c>
      <c r="H15" s="182">
        <f t="shared" si="7"/>
        <v>2409.0769612384756</v>
      </c>
      <c r="Q15" s="182">
        <f t="shared" si="8"/>
        <v>2446.6592277174714</v>
      </c>
      <c r="R15" s="182">
        <f t="shared" si="0"/>
        <v>2484.6173168612568</v>
      </c>
      <c r="S15" s="182">
        <f t="shared" si="1"/>
        <v>2522.95498689648</v>
      </c>
      <c r="T15" s="182">
        <f t="shared" si="2"/>
        <v>2561.6760336320554</v>
      </c>
      <c r="U15" s="182">
        <f t="shared" si="3"/>
        <v>2600.7842908349867</v>
      </c>
      <c r="V15" s="182">
        <f t="shared" si="4"/>
        <v>2640.2836306099471</v>
      </c>
      <c r="W15" s="182">
        <f t="shared" si="5"/>
        <v>2680.1779637826576</v>
      </c>
      <c r="X15" s="182">
        <f t="shared" si="6"/>
        <v>2720.4712402870946</v>
      </c>
    </row>
    <row r="16" spans="2:24" ht="14.25" customHeight="1" x14ac:dyDescent="0.25">
      <c r="B16" s="189">
        <v>2.9922454727850001E-3</v>
      </c>
      <c r="C16" s="189">
        <v>-0.293225045262128</v>
      </c>
      <c r="D16" s="189">
        <v>1.1016635829061019</v>
      </c>
      <c r="E16" s="189">
        <v>0.11311576367784</v>
      </c>
      <c r="F16" s="189">
        <v>5.1393136537928999E-2</v>
      </c>
      <c r="H16" s="182">
        <f t="shared" si="7"/>
        <v>3122.060420919714</v>
      </c>
      <c r="Q16" s="182">
        <f t="shared" si="8"/>
        <v>3157.8404519239034</v>
      </c>
      <c r="R16" s="182">
        <f t="shared" si="0"/>
        <v>3193.9782832381352</v>
      </c>
      <c r="S16" s="182">
        <f t="shared" si="1"/>
        <v>3230.4774928655088</v>
      </c>
      <c r="T16" s="182">
        <f t="shared" si="2"/>
        <v>3267.3416945891558</v>
      </c>
      <c r="U16" s="182">
        <f t="shared" si="3"/>
        <v>3304.5745383300396</v>
      </c>
      <c r="V16" s="182">
        <f t="shared" si="4"/>
        <v>3342.1797105083319</v>
      </c>
      <c r="W16" s="182">
        <f t="shared" si="5"/>
        <v>3380.1609344084077</v>
      </c>
      <c r="X16" s="182">
        <f t="shared" si="6"/>
        <v>3418.5219705474838</v>
      </c>
    </row>
    <row r="17" spans="2:24" ht="14.25" customHeight="1" x14ac:dyDescent="0.25">
      <c r="B17" s="189">
        <v>4.3394389906810001E-3</v>
      </c>
      <c r="C17" s="189">
        <v>-1.7286311616425489</v>
      </c>
      <c r="D17" s="189">
        <v>1.521613990708669</v>
      </c>
      <c r="E17" s="189">
        <v>2.9607757131999999E-5</v>
      </c>
      <c r="F17" s="189">
        <v>5.9795302210545999E-2</v>
      </c>
      <c r="H17" s="182">
        <f t="shared" si="7"/>
        <v>939.56997356541456</v>
      </c>
      <c r="Q17" s="182">
        <f t="shared" si="8"/>
        <v>975.82862900693726</v>
      </c>
      <c r="R17" s="182">
        <f t="shared" si="0"/>
        <v>1012.4498710028749</v>
      </c>
      <c r="S17" s="182">
        <f t="shared" si="1"/>
        <v>1049.4373254187728</v>
      </c>
      <c r="T17" s="182">
        <f t="shared" si="2"/>
        <v>1086.7946543788289</v>
      </c>
      <c r="U17" s="182">
        <f t="shared" si="3"/>
        <v>1124.5255566284854</v>
      </c>
      <c r="V17" s="182">
        <f t="shared" si="4"/>
        <v>1162.6337679006392</v>
      </c>
      <c r="W17" s="182">
        <f t="shared" si="5"/>
        <v>1201.1230612855143</v>
      </c>
      <c r="X17" s="182">
        <f t="shared" si="6"/>
        <v>1239.9972476042378</v>
      </c>
    </row>
    <row r="18" spans="2:24" ht="14.25" customHeight="1" x14ac:dyDescent="0.25">
      <c r="B18" s="189">
        <v>2.7637533718324999E-2</v>
      </c>
      <c r="C18" s="189">
        <v>5.5030667224915002E-2</v>
      </c>
      <c r="D18" s="189">
        <v>2.9508171346805319</v>
      </c>
      <c r="E18" s="189">
        <v>3.6408756990613002E-2</v>
      </c>
      <c r="F18" s="189">
        <v>1.8280659703976E-2</v>
      </c>
      <c r="H18" s="182">
        <f t="shared" si="7"/>
        <v>2829.1873936335837</v>
      </c>
      <c r="Q18" s="182">
        <f t="shared" si="8"/>
        <v>2856.6573907911679</v>
      </c>
      <c r="R18" s="182">
        <f t="shared" si="0"/>
        <v>2884.4020879203285</v>
      </c>
      <c r="S18" s="182">
        <f t="shared" si="1"/>
        <v>2912.4242320207804</v>
      </c>
      <c r="T18" s="182">
        <f t="shared" si="2"/>
        <v>2940.7265975622367</v>
      </c>
      <c r="U18" s="182">
        <f t="shared" si="3"/>
        <v>2969.3119867591081</v>
      </c>
      <c r="V18" s="182">
        <f t="shared" si="4"/>
        <v>2998.1832298479471</v>
      </c>
      <c r="W18" s="182">
        <f t="shared" si="5"/>
        <v>3027.3431853676761</v>
      </c>
      <c r="X18" s="182">
        <f t="shared" si="6"/>
        <v>3056.7947404426009</v>
      </c>
    </row>
    <row r="19" spans="2:24" ht="14.25" customHeight="1" x14ac:dyDescent="0.25">
      <c r="B19" s="189">
        <v>1.8714758331132439</v>
      </c>
      <c r="C19" s="189">
        <v>-6.8387998999649997E-3</v>
      </c>
      <c r="D19" s="189">
        <v>0.52482590164179299</v>
      </c>
      <c r="E19" s="189">
        <v>0.17498530384555999</v>
      </c>
      <c r="F19" s="189">
        <v>5.3476897459304E-2</v>
      </c>
      <c r="H19" s="182">
        <f t="shared" si="7"/>
        <v>3420.0105981644388</v>
      </c>
      <c r="Q19" s="182">
        <f t="shared" si="8"/>
        <v>3456.5606981100796</v>
      </c>
      <c r="R19" s="182">
        <f t="shared" si="0"/>
        <v>3493.4762990551776</v>
      </c>
      <c r="S19" s="182">
        <f t="shared" si="1"/>
        <v>3530.7610560097255</v>
      </c>
      <c r="T19" s="182">
        <f t="shared" si="2"/>
        <v>3568.41866053382</v>
      </c>
      <c r="U19" s="182">
        <f t="shared" si="3"/>
        <v>3606.4528411031547</v>
      </c>
      <c r="V19" s="182">
        <f t="shared" si="4"/>
        <v>3644.8673634781826</v>
      </c>
      <c r="W19" s="182">
        <f t="shared" si="5"/>
        <v>3683.6660310769612</v>
      </c>
      <c r="X19" s="182">
        <f t="shared" si="6"/>
        <v>3722.8526853517278</v>
      </c>
    </row>
    <row r="20" spans="2:24" ht="14.25" customHeight="1" x14ac:dyDescent="0.25">
      <c r="B20" s="189">
        <v>2.2946403145970001E-3</v>
      </c>
      <c r="C20" s="189">
        <v>4.1214571975258997E-2</v>
      </c>
      <c r="D20" s="189">
        <v>2.0289687109182001E-2</v>
      </c>
      <c r="E20" s="189">
        <v>0.10865979956411</v>
      </c>
      <c r="F20" s="189">
        <v>6.2344304038383001E-2</v>
      </c>
      <c r="H20" s="182">
        <f t="shared" si="7"/>
        <v>3488.8259170764613</v>
      </c>
      <c r="Q20" s="182">
        <f t="shared" si="8"/>
        <v>3523.0765762641054</v>
      </c>
      <c r="R20" s="182">
        <f t="shared" si="0"/>
        <v>3557.6697420436258</v>
      </c>
      <c r="S20" s="182">
        <f t="shared" si="1"/>
        <v>3592.6088394809412</v>
      </c>
      <c r="T20" s="182">
        <f t="shared" si="2"/>
        <v>3627.8973278926296</v>
      </c>
      <c r="U20" s="182">
        <f t="shared" si="3"/>
        <v>3663.5387011884354</v>
      </c>
      <c r="V20" s="182">
        <f t="shared" si="4"/>
        <v>3699.5364882171989</v>
      </c>
      <c r="W20" s="182">
        <f t="shared" si="5"/>
        <v>3735.8942531162502</v>
      </c>
      <c r="X20" s="182">
        <f t="shared" si="6"/>
        <v>3772.6155956642924</v>
      </c>
    </row>
    <row r="21" spans="2:24" ht="14.25" customHeight="1" x14ac:dyDescent="0.25">
      <c r="B21" s="189">
        <v>18.121569057812419</v>
      </c>
      <c r="C21" s="189">
        <v>0.241123324247624</v>
      </c>
      <c r="D21" s="189">
        <v>3.2120452258744918</v>
      </c>
      <c r="E21" s="189">
        <v>0.26913047267386803</v>
      </c>
      <c r="F21" s="189">
        <v>2.5559355500010001E-3</v>
      </c>
      <c r="H21" s="182">
        <f t="shared" si="7"/>
        <v>1579.2843579513788</v>
      </c>
      <c r="Q21" s="182">
        <f t="shared" si="8"/>
        <v>1613.0570786071196</v>
      </c>
      <c r="R21" s="182">
        <f t="shared" si="0"/>
        <v>1647.1675264694175</v>
      </c>
      <c r="S21" s="182">
        <f t="shared" si="1"/>
        <v>1681.619078810339</v>
      </c>
      <c r="T21" s="182">
        <f t="shared" si="2"/>
        <v>1716.4151466746696</v>
      </c>
      <c r="U21" s="182">
        <f t="shared" si="3"/>
        <v>1751.5591752176433</v>
      </c>
      <c r="V21" s="182">
        <f t="shared" si="4"/>
        <v>1787.0546440460471</v>
      </c>
      <c r="W21" s="182">
        <f t="shared" si="5"/>
        <v>1822.905067562735</v>
      </c>
      <c r="X21" s="182">
        <f t="shared" si="6"/>
        <v>1859.1139953145894</v>
      </c>
    </row>
    <row r="22" spans="2:24" ht="14.25" customHeight="1" x14ac:dyDescent="0.35">
      <c r="B22" s="189">
        <v>2.06028497004E-3</v>
      </c>
      <c r="C22" s="189">
        <v>0.12915927538105301</v>
      </c>
      <c r="D22" s="189">
        <v>0.32017524688175603</v>
      </c>
      <c r="E22" s="189">
        <v>0.167431165603768</v>
      </c>
      <c r="F22" s="189">
        <v>4.8970705213416003E-2</v>
      </c>
      <c r="H22" s="182">
        <f t="shared" si="7"/>
        <v>3490.7946987164528</v>
      </c>
      <c r="I22"/>
      <c r="K22"/>
      <c r="Q22" s="182">
        <f t="shared" si="8"/>
        <v>3523.6983673457116</v>
      </c>
      <c r="R22" s="182">
        <f t="shared" si="0"/>
        <v>3556.9310726612634</v>
      </c>
      <c r="S22" s="182">
        <f t="shared" si="1"/>
        <v>3590.4961050299707</v>
      </c>
      <c r="T22" s="182">
        <f t="shared" si="2"/>
        <v>3624.396787722364</v>
      </c>
      <c r="U22" s="182">
        <f t="shared" si="3"/>
        <v>3658.6364772416828</v>
      </c>
      <c r="V22" s="182">
        <f t="shared" si="4"/>
        <v>3693.2185636561935</v>
      </c>
      <c r="W22" s="182">
        <f t="shared" si="5"/>
        <v>3728.1464709348506</v>
      </c>
      <c r="X22" s="182">
        <f t="shared" si="6"/>
        <v>3763.4236572862928</v>
      </c>
    </row>
    <row r="23" spans="2:24" ht="14.25" customHeight="1" x14ac:dyDescent="0.35">
      <c r="B23" s="189">
        <v>1.7846699035550559</v>
      </c>
      <c r="C23" s="189">
        <v>0.14465313165104299</v>
      </c>
      <c r="D23" s="189">
        <v>1.2594520414975789</v>
      </c>
      <c r="E23" s="189">
        <v>0.24948660574736101</v>
      </c>
      <c r="F23" s="189">
        <v>2.3924464916349999E-2</v>
      </c>
      <c r="H23" s="182">
        <f t="shared" si="7"/>
        <v>3125.2079283141757</v>
      </c>
      <c r="I23"/>
      <c r="K23"/>
      <c r="Q23" s="182">
        <f t="shared" si="8"/>
        <v>3156.352197593897</v>
      </c>
      <c r="R23" s="182">
        <f t="shared" si="0"/>
        <v>3187.8079095664152</v>
      </c>
      <c r="S23" s="182">
        <f t="shared" si="1"/>
        <v>3219.5781786586595</v>
      </c>
      <c r="T23" s="182">
        <f t="shared" si="2"/>
        <v>3251.6661504418253</v>
      </c>
      <c r="U23" s="182">
        <f t="shared" si="3"/>
        <v>3284.0750019428233</v>
      </c>
      <c r="V23" s="182">
        <f t="shared" si="4"/>
        <v>3316.8079419588303</v>
      </c>
      <c r="W23" s="182">
        <f t="shared" si="5"/>
        <v>3349.8682113749987</v>
      </c>
      <c r="X23" s="182">
        <f t="shared" si="6"/>
        <v>3383.2590834853281</v>
      </c>
    </row>
    <row r="24" spans="2:24" ht="14.25" customHeight="1" x14ac:dyDescent="0.35">
      <c r="B24" s="189">
        <v>1.9227118723052002E-2</v>
      </c>
      <c r="C24" s="189">
        <v>0.122566161545064</v>
      </c>
      <c r="D24" s="189">
        <v>0.39176698990526199</v>
      </c>
      <c r="E24" s="189">
        <v>0.17450531617859699</v>
      </c>
      <c r="F24" s="189">
        <v>4.7073187680600002E-2</v>
      </c>
      <c r="H24" s="182">
        <f t="shared" si="7"/>
        <v>3469.8287244714866</v>
      </c>
      <c r="I24"/>
      <c r="K24"/>
      <c r="Q24" s="182">
        <f t="shared" si="8"/>
        <v>3502.6457521745697</v>
      </c>
      <c r="R24" s="182">
        <f t="shared" si="0"/>
        <v>3535.7909501546828</v>
      </c>
      <c r="S24" s="182">
        <f t="shared" si="1"/>
        <v>3569.2676001145974</v>
      </c>
      <c r="T24" s="182">
        <f t="shared" si="2"/>
        <v>3603.0790165741114</v>
      </c>
      <c r="U24" s="182">
        <f t="shared" si="3"/>
        <v>3637.2285471982204</v>
      </c>
      <c r="V24" s="182">
        <f t="shared" si="4"/>
        <v>3671.7195731285701</v>
      </c>
      <c r="W24" s="182">
        <f t="shared" si="5"/>
        <v>3706.5555093182238</v>
      </c>
      <c r="X24" s="182">
        <f t="shared" si="6"/>
        <v>3741.7398048697733</v>
      </c>
    </row>
    <row r="25" spans="2:24" ht="14.25" customHeight="1" x14ac:dyDescent="0.35">
      <c r="B25" s="189">
        <v>11.00811056930929</v>
      </c>
      <c r="C25" s="189">
        <v>-3.285997835490079</v>
      </c>
      <c r="D25" s="189">
        <v>0.30057266663597898</v>
      </c>
      <c r="E25" s="189">
        <v>0.42654931213318698</v>
      </c>
      <c r="F25" s="189">
        <v>7.9988171336085004E-2</v>
      </c>
      <c r="H25" s="182">
        <f t="shared" si="7"/>
        <v>-392.91583993621043</v>
      </c>
      <c r="I25"/>
      <c r="K25"/>
      <c r="Q25" s="182">
        <f t="shared" si="8"/>
        <v>-332.59264633564908</v>
      </c>
      <c r="R25" s="182">
        <f t="shared" si="0"/>
        <v>-271.66622079908302</v>
      </c>
      <c r="S25" s="182">
        <f t="shared" si="1"/>
        <v>-210.13053100715069</v>
      </c>
      <c r="T25" s="182">
        <f t="shared" si="2"/>
        <v>-147.97948431730038</v>
      </c>
      <c r="U25" s="182">
        <f t="shared" si="3"/>
        <v>-85.206927160550094</v>
      </c>
      <c r="V25" s="182">
        <f t="shared" si="4"/>
        <v>-21.806644432233497</v>
      </c>
      <c r="W25" s="182">
        <f t="shared" si="5"/>
        <v>42.227641123366993</v>
      </c>
      <c r="X25" s="182">
        <f t="shared" si="6"/>
        <v>106.90226953452338</v>
      </c>
    </row>
    <row r="26" spans="2:24" ht="14.25" customHeight="1" x14ac:dyDescent="0.35">
      <c r="B26" s="189">
        <v>20.852500926081941</v>
      </c>
      <c r="C26" s="189">
        <v>0.240832983655975</v>
      </c>
      <c r="D26" s="189">
        <v>1.751321961502585</v>
      </c>
      <c r="E26" s="189">
        <v>0.1389180537246</v>
      </c>
      <c r="F26" s="189">
        <v>7.7856580005581003E-2</v>
      </c>
      <c r="H26" s="182">
        <f t="shared" si="7"/>
        <v>3175.682300359163</v>
      </c>
      <c r="I26"/>
      <c r="K26"/>
      <c r="Q26" s="182">
        <f t="shared" si="8"/>
        <v>3228.6976652411313</v>
      </c>
      <c r="R26" s="182">
        <f t="shared" si="0"/>
        <v>3282.2431837719187</v>
      </c>
      <c r="S26" s="182">
        <f t="shared" si="1"/>
        <v>3336.3241574880144</v>
      </c>
      <c r="T26" s="182">
        <f t="shared" si="2"/>
        <v>3390.9459409412711</v>
      </c>
      <c r="U26" s="182">
        <f t="shared" si="3"/>
        <v>3446.1139422290598</v>
      </c>
      <c r="V26" s="182">
        <f t="shared" si="4"/>
        <v>3501.833623529727</v>
      </c>
      <c r="W26" s="182">
        <f t="shared" si="5"/>
        <v>3558.1105016434012</v>
      </c>
      <c r="X26" s="182">
        <f t="shared" si="6"/>
        <v>3614.9501485382116</v>
      </c>
    </row>
    <row r="27" spans="2:24" ht="14.25" customHeight="1" x14ac:dyDescent="0.35">
      <c r="B27" s="189">
        <v>6.9941125506342683</v>
      </c>
      <c r="C27" s="189">
        <v>0.24199350733952099</v>
      </c>
      <c r="D27" s="189">
        <v>1.114096571431517</v>
      </c>
      <c r="E27" s="189">
        <v>1.4906937569000001E-5</v>
      </c>
      <c r="F27" s="189">
        <v>7.3005484190411002E-2</v>
      </c>
      <c r="H27" s="182">
        <f t="shared" si="7"/>
        <v>3530.0660628956657</v>
      </c>
      <c r="I27"/>
      <c r="K27"/>
      <c r="Q27" s="182">
        <f t="shared" si="8"/>
        <v>3569.9922117561432</v>
      </c>
      <c r="R27" s="182">
        <f t="shared" si="0"/>
        <v>3610.3176221052249</v>
      </c>
      <c r="S27" s="182">
        <f t="shared" si="1"/>
        <v>3651.0462865577979</v>
      </c>
      <c r="T27" s="182">
        <f t="shared" si="2"/>
        <v>3692.1822376548967</v>
      </c>
      <c r="U27" s="182">
        <f t="shared" si="3"/>
        <v>3733.7295482629661</v>
      </c>
      <c r="V27" s="182">
        <f t="shared" si="4"/>
        <v>3775.6923319771163</v>
      </c>
      <c r="W27" s="182">
        <f t="shared" si="5"/>
        <v>3818.0747435284084</v>
      </c>
      <c r="X27" s="182">
        <f t="shared" si="6"/>
        <v>3860.8809791952126</v>
      </c>
    </row>
    <row r="28" spans="2:24" ht="14.25" customHeight="1" x14ac:dyDescent="0.35">
      <c r="B28" s="189">
        <v>2.5892066359836292</v>
      </c>
      <c r="C28" s="189">
        <v>0.13274302664728299</v>
      </c>
      <c r="D28" s="189">
        <v>0.33871833649793098</v>
      </c>
      <c r="E28" s="189">
        <v>0.19247642242506899</v>
      </c>
      <c r="F28" s="189">
        <v>5.2179288489877997E-2</v>
      </c>
      <c r="H28" s="182">
        <f t="shared" si="7"/>
        <v>3472.7831535409646</v>
      </c>
      <c r="I28"/>
      <c r="K28"/>
      <c r="Q28" s="182">
        <f t="shared" si="8"/>
        <v>3508.5527931917823</v>
      </c>
      <c r="R28" s="182">
        <f t="shared" si="0"/>
        <v>3544.6801292391074</v>
      </c>
      <c r="S28" s="182">
        <f t="shared" si="1"/>
        <v>3581.1687386469066</v>
      </c>
      <c r="T28" s="182">
        <f t="shared" si="2"/>
        <v>3618.0222341487834</v>
      </c>
      <c r="U28" s="182">
        <f t="shared" si="3"/>
        <v>3655.2442646056788</v>
      </c>
      <c r="V28" s="182">
        <f t="shared" si="4"/>
        <v>3692.8385153671429</v>
      </c>
      <c r="W28" s="182">
        <f t="shared" si="5"/>
        <v>3730.808708636222</v>
      </c>
      <c r="X28" s="182">
        <f t="shared" si="6"/>
        <v>3769.1586038379924</v>
      </c>
    </row>
    <row r="29" spans="2:24" ht="14.25" customHeight="1" x14ac:dyDescent="0.35">
      <c r="B29" s="189">
        <v>2.2688832886749999E-3</v>
      </c>
      <c r="C29" s="189">
        <v>0.11344113062311501</v>
      </c>
      <c r="D29" s="189">
        <v>1.792088369655467</v>
      </c>
      <c r="E29" s="189">
        <v>0.28208809673445701</v>
      </c>
      <c r="F29" s="189">
        <v>5.5500802125390001E-3</v>
      </c>
      <c r="H29" s="182">
        <f t="shared" si="7"/>
        <v>2927.9925708309729</v>
      </c>
      <c r="I29"/>
      <c r="K29"/>
      <c r="Q29" s="182">
        <f t="shared" si="8"/>
        <v>2955.5126811856044</v>
      </c>
      <c r="R29" s="182">
        <f t="shared" si="0"/>
        <v>2983.3079926437813</v>
      </c>
      <c r="S29" s="182">
        <f t="shared" si="1"/>
        <v>3011.3812572165402</v>
      </c>
      <c r="T29" s="182">
        <f t="shared" si="2"/>
        <v>3039.7352544350269</v>
      </c>
      <c r="U29" s="182">
        <f t="shared" si="3"/>
        <v>3068.3727916256985</v>
      </c>
      <c r="V29" s="182">
        <f t="shared" si="4"/>
        <v>3097.2967041882766</v>
      </c>
      <c r="W29" s="182">
        <f t="shared" si="5"/>
        <v>3126.5098558764807</v>
      </c>
      <c r="X29" s="182">
        <f t="shared" si="6"/>
        <v>3156.0151390815668</v>
      </c>
    </row>
    <row r="30" spans="2:24" ht="14.25" customHeight="1" x14ac:dyDescent="0.35">
      <c r="B30" s="189">
        <v>0.35794658200407797</v>
      </c>
      <c r="C30" s="189">
        <v>0.12306753973748299</v>
      </c>
      <c r="D30" s="189">
        <v>0.67373476140343003</v>
      </c>
      <c r="E30" s="189">
        <v>0.200474329688657</v>
      </c>
      <c r="F30" s="189">
        <v>3.9022245433888998E-2</v>
      </c>
      <c r="H30" s="182">
        <f t="shared" si="7"/>
        <v>3359.697179000616</v>
      </c>
      <c r="I30"/>
      <c r="K30"/>
      <c r="Q30" s="182">
        <f t="shared" si="8"/>
        <v>3391.8111970042969</v>
      </c>
      <c r="R30" s="182">
        <f t="shared" si="0"/>
        <v>3424.2463551880146</v>
      </c>
      <c r="S30" s="182">
        <f t="shared" si="1"/>
        <v>3457.005864953569</v>
      </c>
      <c r="T30" s="182">
        <f t="shared" si="2"/>
        <v>3490.0929698167793</v>
      </c>
      <c r="U30" s="182">
        <f t="shared" si="3"/>
        <v>3523.5109457286212</v>
      </c>
      <c r="V30" s="182">
        <f t="shared" si="4"/>
        <v>3557.2631013995815</v>
      </c>
      <c r="W30" s="182">
        <f t="shared" si="5"/>
        <v>3591.3527786272525</v>
      </c>
      <c r="X30" s="182">
        <f t="shared" si="6"/>
        <v>3625.7833526271993</v>
      </c>
    </row>
    <row r="31" spans="2:24" ht="14.25" customHeight="1" x14ac:dyDescent="0.35">
      <c r="B31" s="189">
        <v>18.87250313205028</v>
      </c>
      <c r="C31" s="189">
        <v>-1.7457144122032751</v>
      </c>
      <c r="D31" s="189">
        <v>0.61875769550058202</v>
      </c>
      <c r="E31" s="189">
        <v>0.42939575053361201</v>
      </c>
      <c r="F31" s="189">
        <v>7.9477575978061002E-2</v>
      </c>
      <c r="H31" s="182">
        <f t="shared" si="7"/>
        <v>1234.3892005613561</v>
      </c>
      <c r="I31"/>
      <c r="K31"/>
      <c r="Q31" s="182">
        <f t="shared" si="8"/>
        <v>1296.4827856285401</v>
      </c>
      <c r="R31" s="182">
        <f t="shared" si="0"/>
        <v>1359.1973065463953</v>
      </c>
      <c r="S31" s="182">
        <f t="shared" si="1"/>
        <v>1422.5389726734302</v>
      </c>
      <c r="T31" s="182">
        <f t="shared" si="2"/>
        <v>1486.5140554617342</v>
      </c>
      <c r="U31" s="182">
        <f t="shared" si="3"/>
        <v>1551.1288890779215</v>
      </c>
      <c r="V31" s="182">
        <f t="shared" si="4"/>
        <v>1616.3898710302697</v>
      </c>
      <c r="W31" s="182">
        <f t="shared" si="5"/>
        <v>1682.3034628021428</v>
      </c>
      <c r="X31" s="182">
        <f t="shared" si="6"/>
        <v>1748.8761904917342</v>
      </c>
    </row>
    <row r="32" spans="2:24" ht="14.25" customHeight="1" x14ac:dyDescent="0.35">
      <c r="B32" s="189">
        <v>3.736899769178502</v>
      </c>
      <c r="C32" s="189">
        <v>-0.41346835571060803</v>
      </c>
      <c r="D32" s="189">
        <v>2.2785429689825398</v>
      </c>
      <c r="E32" s="189">
        <v>1.3442722794100001E-4</v>
      </c>
      <c r="F32" s="189">
        <v>5.5859955669170999E-2</v>
      </c>
      <c r="H32" s="182">
        <f t="shared" si="7"/>
        <v>2797.7379526619152</v>
      </c>
      <c r="I32"/>
      <c r="K32"/>
      <c r="Q32" s="182">
        <f t="shared" si="8"/>
        <v>2836.6196158659291</v>
      </c>
      <c r="R32" s="182">
        <f t="shared" si="0"/>
        <v>2875.8900957019823</v>
      </c>
      <c r="S32" s="182">
        <f t="shared" si="1"/>
        <v>2915.5532803363972</v>
      </c>
      <c r="T32" s="182">
        <f t="shared" si="2"/>
        <v>2955.6130968171551</v>
      </c>
      <c r="U32" s="182">
        <f t="shared" si="3"/>
        <v>2996.0735114627214</v>
      </c>
      <c r="V32" s="182">
        <f t="shared" si="4"/>
        <v>3036.9385302547425</v>
      </c>
      <c r="W32" s="182">
        <f t="shared" si="5"/>
        <v>3078.2121992346847</v>
      </c>
      <c r="X32" s="182">
        <f t="shared" si="6"/>
        <v>3119.8986049044261</v>
      </c>
    </row>
    <row r="33" spans="2:24" ht="14.25" customHeight="1" x14ac:dyDescent="0.35">
      <c r="B33" s="189">
        <v>0.79757673131030404</v>
      </c>
      <c r="C33" s="189">
        <v>6.0936589470766002E-2</v>
      </c>
      <c r="D33" s="189">
        <v>1.7111005052706261</v>
      </c>
      <c r="E33" s="189">
        <v>0.274726457943615</v>
      </c>
      <c r="F33" s="189">
        <v>1.2855262677210001E-2</v>
      </c>
      <c r="H33" s="182">
        <f t="shared" si="7"/>
        <v>3000.3204891377732</v>
      </c>
      <c r="I33"/>
      <c r="K33"/>
      <c r="Q33" s="182">
        <f t="shared" si="8"/>
        <v>3030.3331481575369</v>
      </c>
      <c r="R33" s="182">
        <f t="shared" si="0"/>
        <v>3060.6459337674987</v>
      </c>
      <c r="S33" s="182">
        <f t="shared" si="1"/>
        <v>3091.2618472335594</v>
      </c>
      <c r="T33" s="182">
        <f t="shared" si="2"/>
        <v>3122.1839198342809</v>
      </c>
      <c r="U33" s="182">
        <f t="shared" si="3"/>
        <v>3153.4152131610103</v>
      </c>
      <c r="V33" s="182">
        <f t="shared" si="4"/>
        <v>3184.9588194210064</v>
      </c>
      <c r="W33" s="182">
        <f t="shared" si="5"/>
        <v>3216.8178617436029</v>
      </c>
      <c r="X33" s="182">
        <f t="shared" si="6"/>
        <v>3248.9954944894243</v>
      </c>
    </row>
    <row r="34" spans="2:24" ht="14.25" customHeight="1" x14ac:dyDescent="0.35">
      <c r="B34" s="189">
        <v>20.451833057875231</v>
      </c>
      <c r="C34" s="189">
        <v>-0.295188532990179</v>
      </c>
      <c r="D34" s="189">
        <v>1.2314893765963311</v>
      </c>
      <c r="E34" s="189">
        <v>0.28823728793911102</v>
      </c>
      <c r="F34" s="189">
        <v>7.9734368660991997E-2</v>
      </c>
      <c r="H34" s="182">
        <f>SUMPRODUCT(B34:F34,B$3:F$3)</f>
        <v>2941.7889690067759</v>
      </c>
      <c r="I34"/>
      <c r="K34"/>
      <c r="Q34" s="182">
        <f t="shared" si="8"/>
        <v>3000.3132036954385</v>
      </c>
      <c r="R34" s="182">
        <f t="shared" si="0"/>
        <v>3059.4226807309888</v>
      </c>
      <c r="S34" s="182">
        <f t="shared" si="1"/>
        <v>3119.1232525368932</v>
      </c>
      <c r="T34" s="182">
        <f t="shared" si="2"/>
        <v>3179.420830060858</v>
      </c>
      <c r="U34" s="182">
        <f t="shared" si="3"/>
        <v>3240.3213833600616</v>
      </c>
      <c r="V34" s="182">
        <f t="shared" si="4"/>
        <v>3301.8309421922568</v>
      </c>
      <c r="W34" s="182">
        <f t="shared" si="5"/>
        <v>3363.9555966127755</v>
      </c>
      <c r="X34" s="182">
        <f t="shared" si="6"/>
        <v>3426.7014975774987</v>
      </c>
    </row>
    <row r="35" spans="2:24" ht="14.25" customHeight="1" x14ac:dyDescent="0.35">
      <c r="B35" s="189">
        <v>8.6055825498806939</v>
      </c>
      <c r="C35" s="189">
        <v>0.17207381681214701</v>
      </c>
      <c r="D35" s="189">
        <v>0.83487779943047502</v>
      </c>
      <c r="E35" s="189">
        <v>4.5003085749872003E-2</v>
      </c>
      <c r="F35" s="189">
        <v>7.6910923367947998E-2</v>
      </c>
      <c r="H35" s="182">
        <f t="shared" si="7"/>
        <v>3475.5158240525529</v>
      </c>
      <c r="I35"/>
      <c r="K35"/>
      <c r="Q35" s="182">
        <f t="shared" si="8"/>
        <v>3517.9148279170699</v>
      </c>
      <c r="R35" s="182">
        <f t="shared" si="0"/>
        <v>3560.7378218202321</v>
      </c>
      <c r="S35" s="182">
        <f t="shared" si="1"/>
        <v>3603.9890456624262</v>
      </c>
      <c r="T35" s="182">
        <f t="shared" si="2"/>
        <v>3647.6727817430415</v>
      </c>
      <c r="U35" s="182">
        <f t="shared" si="3"/>
        <v>3691.7933551844635</v>
      </c>
      <c r="V35" s="182">
        <f t="shared" si="4"/>
        <v>3736.3551343602994</v>
      </c>
      <c r="W35" s="182">
        <f t="shared" si="5"/>
        <v>3781.3625313278944</v>
      </c>
      <c r="X35" s="182">
        <f t="shared" si="6"/>
        <v>3826.8200022651645</v>
      </c>
    </row>
    <row r="36" spans="2:24" ht="14.25" customHeight="1" x14ac:dyDescent="0.35">
      <c r="B36" s="189">
        <v>2.2227841212090001E-3</v>
      </c>
      <c r="C36" s="189">
        <v>-1.960750742901386</v>
      </c>
      <c r="D36" s="189">
        <v>1.8754384576330321</v>
      </c>
      <c r="E36" s="189">
        <v>0.32686948214620798</v>
      </c>
      <c r="F36" s="189">
        <v>1.4987989600935E-2</v>
      </c>
      <c r="H36" s="182">
        <f t="shared" si="7"/>
        <v>416.49349938226976</v>
      </c>
      <c r="I36"/>
      <c r="K36"/>
      <c r="Q36" s="182">
        <f t="shared" si="8"/>
        <v>451.12529576876727</v>
      </c>
      <c r="R36" s="182">
        <f t="shared" si="0"/>
        <v>486.10341011912976</v>
      </c>
      <c r="S36" s="182">
        <f t="shared" si="1"/>
        <v>521.43130561299631</v>
      </c>
      <c r="T36" s="182">
        <f t="shared" si="2"/>
        <v>557.11248006180131</v>
      </c>
      <c r="U36" s="182">
        <f t="shared" si="3"/>
        <v>593.1504662550941</v>
      </c>
      <c r="V36" s="182">
        <f t="shared" si="4"/>
        <v>629.54883231031988</v>
      </c>
      <c r="W36" s="182">
        <f t="shared" si="5"/>
        <v>666.31118202609844</v>
      </c>
      <c r="X36" s="182">
        <f t="shared" si="6"/>
        <v>703.44115523903406</v>
      </c>
    </row>
    <row r="37" spans="2:24" ht="14.25" customHeight="1" x14ac:dyDescent="0.35">
      <c r="B37" s="189">
        <v>11.009765512817429</v>
      </c>
      <c r="C37" s="189">
        <v>0.207080656379586</v>
      </c>
      <c r="D37" s="189">
        <v>0.27679577482284801</v>
      </c>
      <c r="E37" s="189">
        <v>0.14317586847015501</v>
      </c>
      <c r="F37" s="189">
        <v>7.8239640630571997E-2</v>
      </c>
      <c r="H37" s="182">
        <f t="shared" si="7"/>
        <v>3481.8784778483287</v>
      </c>
      <c r="I37"/>
      <c r="K37"/>
      <c r="Q37" s="182">
        <f t="shared" si="8"/>
        <v>3526.6796165496412</v>
      </c>
      <c r="R37" s="182">
        <f t="shared" si="0"/>
        <v>3571.9287666379664</v>
      </c>
      <c r="S37" s="182">
        <f t="shared" si="1"/>
        <v>3617.6304082271754</v>
      </c>
      <c r="T37" s="182">
        <f t="shared" si="2"/>
        <v>3663.7890662322761</v>
      </c>
      <c r="U37" s="182">
        <f t="shared" si="3"/>
        <v>3710.4093108174275</v>
      </c>
      <c r="V37" s="182">
        <f t="shared" si="4"/>
        <v>3757.4957578484309</v>
      </c>
      <c r="W37" s="182">
        <f t="shared" si="5"/>
        <v>3805.0530693497444</v>
      </c>
      <c r="X37" s="182">
        <f t="shared" si="6"/>
        <v>3853.085953966071</v>
      </c>
    </row>
    <row r="38" spans="2:24" ht="14.25" customHeight="1" x14ac:dyDescent="0.35">
      <c r="B38" s="189">
        <v>1.0327936559575999E-2</v>
      </c>
      <c r="C38" s="189">
        <v>4.9822603190141999E-2</v>
      </c>
      <c r="D38" s="189">
        <v>0.74761807927726398</v>
      </c>
      <c r="E38" s="189">
        <v>0.16600307373293899</v>
      </c>
      <c r="F38" s="189">
        <v>4.4782150560190997E-2</v>
      </c>
      <c r="H38" s="182">
        <f t="shared" si="7"/>
        <v>3416.9954087368887</v>
      </c>
      <c r="I38"/>
      <c r="K38"/>
      <c r="Q38" s="182">
        <f t="shared" si="8"/>
        <v>3450.4036510419564</v>
      </c>
      <c r="R38" s="182">
        <f t="shared" si="0"/>
        <v>3484.1459757700741</v>
      </c>
      <c r="S38" s="182">
        <f t="shared" si="1"/>
        <v>3518.2257237454733</v>
      </c>
      <c r="T38" s="182">
        <f t="shared" si="2"/>
        <v>3552.6462692006266</v>
      </c>
      <c r="U38" s="182">
        <f t="shared" si="3"/>
        <v>3587.4110201103317</v>
      </c>
      <c r="V38" s="182">
        <f t="shared" si="4"/>
        <v>3622.5234185291329</v>
      </c>
      <c r="W38" s="182">
        <f t="shared" si="5"/>
        <v>3657.9869409321232</v>
      </c>
      <c r="X38" s="182">
        <f t="shared" si="6"/>
        <v>3693.8050985591426</v>
      </c>
    </row>
    <row r="39" spans="2:24" ht="14.25" customHeight="1" x14ac:dyDescent="0.35">
      <c r="B39" s="189">
        <v>5.1113546627841551</v>
      </c>
      <c r="C39" s="189">
        <v>-1.3074138198064871</v>
      </c>
      <c r="D39" s="189">
        <v>1.334500149934813</v>
      </c>
      <c r="E39" s="189">
        <v>0.17176774534567599</v>
      </c>
      <c r="F39" s="189">
        <v>6.4409488255297007E-2</v>
      </c>
      <c r="H39" s="182">
        <f t="shared" si="7"/>
        <v>1967.5052124187505</v>
      </c>
      <c r="I39"/>
      <c r="K39"/>
      <c r="Q39" s="182">
        <f t="shared" si="8"/>
        <v>2013.6216383285246</v>
      </c>
      <c r="R39" s="182">
        <f t="shared" si="0"/>
        <v>2060.1992284973958</v>
      </c>
      <c r="S39" s="182">
        <f t="shared" si="1"/>
        <v>2107.2425945679565</v>
      </c>
      <c r="T39" s="182">
        <f t="shared" si="2"/>
        <v>2154.7563942992228</v>
      </c>
      <c r="U39" s="182">
        <f t="shared" si="3"/>
        <v>2202.7453320278009</v>
      </c>
      <c r="V39" s="182">
        <f t="shared" si="4"/>
        <v>2251.2141591336654</v>
      </c>
      <c r="W39" s="182">
        <f t="shared" si="5"/>
        <v>2300.1676745105883</v>
      </c>
      <c r="X39" s="182">
        <f t="shared" si="6"/>
        <v>2349.6107250412806</v>
      </c>
    </row>
    <row r="40" spans="2:24" ht="14.25" customHeight="1" x14ac:dyDescent="0.35">
      <c r="B40" s="189">
        <v>9.4093139343771384</v>
      </c>
      <c r="C40" s="189">
        <v>-1.2854025510871809</v>
      </c>
      <c r="D40" s="189">
        <v>0.67379923222006299</v>
      </c>
      <c r="E40" s="189">
        <v>0.27350469624104701</v>
      </c>
      <c r="F40" s="189">
        <v>7.5643941826304004E-2</v>
      </c>
      <c r="H40" s="182">
        <f t="shared" si="7"/>
        <v>2138.5308210141502</v>
      </c>
      <c r="I40"/>
      <c r="K40"/>
      <c r="Q40" s="182">
        <f t="shared" si="8"/>
        <v>2191.1683994243394</v>
      </c>
      <c r="R40" s="182">
        <f t="shared" si="0"/>
        <v>2244.3323536186308</v>
      </c>
      <c r="S40" s="182">
        <f t="shared" si="1"/>
        <v>2298.0279473548649</v>
      </c>
      <c r="T40" s="182">
        <f t="shared" si="2"/>
        <v>2352.260497028461</v>
      </c>
      <c r="U40" s="182">
        <f t="shared" si="3"/>
        <v>2407.0353721987931</v>
      </c>
      <c r="V40" s="182">
        <f t="shared" si="4"/>
        <v>2462.3579961208288</v>
      </c>
      <c r="W40" s="182">
        <f t="shared" si="5"/>
        <v>2518.2338462820853</v>
      </c>
      <c r="X40" s="182">
        <f t="shared" si="6"/>
        <v>2574.6684549449537</v>
      </c>
    </row>
    <row r="41" spans="2:24" ht="14.25" customHeight="1" x14ac:dyDescent="0.35">
      <c r="B41" s="189">
        <v>1.649982648679287</v>
      </c>
      <c r="C41" s="189">
        <v>-0.83378127025115101</v>
      </c>
      <c r="D41" s="189">
        <v>3.0611779361073999E-2</v>
      </c>
      <c r="E41" s="189">
        <v>0.42928219233903597</v>
      </c>
      <c r="F41" s="189">
        <v>2.6026800731489999E-3</v>
      </c>
      <c r="H41" s="182">
        <f t="shared" si="7"/>
        <v>852.89877986500233</v>
      </c>
      <c r="I41"/>
      <c r="K41"/>
      <c r="Q41" s="182">
        <f t="shared" si="8"/>
        <v>876.36042053558253</v>
      </c>
      <c r="R41" s="182">
        <f t="shared" si="0"/>
        <v>900.05667761286895</v>
      </c>
      <c r="S41" s="182">
        <f t="shared" si="1"/>
        <v>923.98989726092805</v>
      </c>
      <c r="T41" s="182">
        <f t="shared" si="2"/>
        <v>948.16244910546743</v>
      </c>
      <c r="U41" s="182">
        <f t="shared" si="3"/>
        <v>972.57672646845276</v>
      </c>
      <c r="V41" s="182">
        <f t="shared" si="4"/>
        <v>997.23514660506748</v>
      </c>
      <c r="W41" s="182">
        <f t="shared" si="5"/>
        <v>1022.1401509430489</v>
      </c>
      <c r="X41" s="182">
        <f t="shared" si="6"/>
        <v>1047.2942053244099</v>
      </c>
    </row>
    <row r="42" spans="2:24" ht="14.25" customHeight="1" x14ac:dyDescent="0.35">
      <c r="B42" s="189">
        <v>7.5094311812836443</v>
      </c>
      <c r="C42" s="189">
        <v>0.123212911537565</v>
      </c>
      <c r="D42" s="189">
        <v>0.19395068584470401</v>
      </c>
      <c r="E42" s="189">
        <v>0.114367997485392</v>
      </c>
      <c r="F42" s="189">
        <v>7.6530151054431006E-2</v>
      </c>
      <c r="H42" s="182">
        <f t="shared" si="7"/>
        <v>3496.3584997697649</v>
      </c>
      <c r="I42"/>
      <c r="K42"/>
      <c r="Q42" s="182">
        <f t="shared" si="8"/>
        <v>3538.4108908247963</v>
      </c>
      <c r="R42" s="182">
        <f t="shared" si="0"/>
        <v>3580.8838057903777</v>
      </c>
      <c r="S42" s="182">
        <f t="shared" si="1"/>
        <v>3623.7814499056149</v>
      </c>
      <c r="T42" s="182">
        <f t="shared" si="2"/>
        <v>3667.1080704620044</v>
      </c>
      <c r="U42" s="182">
        <f t="shared" si="3"/>
        <v>3710.867957223958</v>
      </c>
      <c r="V42" s="182">
        <f t="shared" si="4"/>
        <v>3755.0654428535304</v>
      </c>
      <c r="W42" s="182">
        <f t="shared" si="5"/>
        <v>3799.7049033393996</v>
      </c>
      <c r="X42" s="182">
        <f t="shared" si="6"/>
        <v>3844.7907584301265</v>
      </c>
    </row>
    <row r="43" spans="2:24" ht="14.25" customHeight="1" x14ac:dyDescent="0.35">
      <c r="B43" s="189">
        <v>5.7390783670206211</v>
      </c>
      <c r="C43" s="189">
        <v>0.119519022773537</v>
      </c>
      <c r="D43" s="189">
        <v>0.45683761334633899</v>
      </c>
      <c r="E43" s="189">
        <v>0.33139861023893902</v>
      </c>
      <c r="F43" s="189">
        <v>2.4479947818264E-2</v>
      </c>
      <c r="H43" s="182">
        <f t="shared" si="7"/>
        <v>2590.4280076580167</v>
      </c>
      <c r="I43"/>
      <c r="K43"/>
      <c r="Q43" s="182">
        <f t="shared" si="8"/>
        <v>2621.3559841293122</v>
      </c>
      <c r="R43" s="182">
        <f t="shared" si="0"/>
        <v>2652.593240365321</v>
      </c>
      <c r="S43" s="182">
        <f t="shared" si="1"/>
        <v>2684.1428691636897</v>
      </c>
      <c r="T43" s="182">
        <f t="shared" si="2"/>
        <v>2716.007994250042</v>
      </c>
      <c r="U43" s="182">
        <f t="shared" si="3"/>
        <v>2748.1917705872584</v>
      </c>
      <c r="V43" s="182">
        <f t="shared" si="4"/>
        <v>2780.6973846878459</v>
      </c>
      <c r="W43" s="182">
        <f t="shared" si="5"/>
        <v>2813.5280549294403</v>
      </c>
      <c r="X43" s="182">
        <f t="shared" si="6"/>
        <v>2846.68703187345</v>
      </c>
    </row>
    <row r="44" spans="2:24" ht="14.25" customHeight="1" x14ac:dyDescent="0.35">
      <c r="B44" s="189">
        <v>11.58569264619296</v>
      </c>
      <c r="C44" s="189">
        <v>0.19218012184069899</v>
      </c>
      <c r="D44" s="189">
        <v>4.2042928276750997E-2</v>
      </c>
      <c r="E44" s="189">
        <v>0.17201161922511801</v>
      </c>
      <c r="F44" s="189">
        <v>7.8983080941815997E-2</v>
      </c>
      <c r="H44" s="182">
        <f t="shared" si="7"/>
        <v>3435.0498903116736</v>
      </c>
      <c r="I44"/>
      <c r="K44"/>
      <c r="Q44" s="182">
        <f t="shared" si="8"/>
        <v>3480.3047402186367</v>
      </c>
      <c r="R44" s="182">
        <f t="shared" si="0"/>
        <v>3526.0121386246688</v>
      </c>
      <c r="S44" s="182">
        <f t="shared" si="1"/>
        <v>3572.1766110147619</v>
      </c>
      <c r="T44" s="182">
        <f t="shared" si="2"/>
        <v>3618.802728128755</v>
      </c>
      <c r="U44" s="182">
        <f t="shared" si="3"/>
        <v>3665.8951064138887</v>
      </c>
      <c r="V44" s="182">
        <f t="shared" si="4"/>
        <v>3713.4584084818734</v>
      </c>
      <c r="W44" s="182">
        <f t="shared" si="5"/>
        <v>3761.4973435705388</v>
      </c>
      <c r="X44" s="182">
        <f t="shared" si="6"/>
        <v>3810.0166680100901</v>
      </c>
    </row>
    <row r="45" spans="2:24" ht="14.25" customHeight="1" x14ac:dyDescent="0.35">
      <c r="B45" s="189">
        <v>2.6782224631903189</v>
      </c>
      <c r="C45" s="189">
        <v>0.241588905971972</v>
      </c>
      <c r="D45" s="189">
        <v>1.35269816621933</v>
      </c>
      <c r="E45" s="189">
        <v>0.27182728359013902</v>
      </c>
      <c r="F45" s="189">
        <v>2.1688788199240002E-3</v>
      </c>
      <c r="H45" s="182">
        <f t="shared" si="7"/>
        <v>2342.1529198965131</v>
      </c>
      <c r="I45"/>
      <c r="K45"/>
      <c r="Q45" s="182">
        <f t="shared" si="8"/>
        <v>2365.0318404728828</v>
      </c>
      <c r="R45" s="182">
        <f t="shared" si="0"/>
        <v>2388.1395502550158</v>
      </c>
      <c r="S45" s="182">
        <f t="shared" si="1"/>
        <v>2411.4783371349704</v>
      </c>
      <c r="T45" s="182">
        <f t="shared" si="2"/>
        <v>2435.0505118837241</v>
      </c>
      <c r="U45" s="182">
        <f t="shared" si="3"/>
        <v>2458.8584083799656</v>
      </c>
      <c r="V45" s="182">
        <f t="shared" si="4"/>
        <v>2482.9043838411694</v>
      </c>
      <c r="W45" s="182">
        <f t="shared" si="5"/>
        <v>2507.1908190569852</v>
      </c>
      <c r="X45" s="182">
        <f t="shared" si="6"/>
        <v>2531.7201186249595</v>
      </c>
    </row>
    <row r="46" spans="2:24" ht="14.25" customHeight="1" x14ac:dyDescent="0.35">
      <c r="B46" s="189">
        <v>2.3597418165399999E-3</v>
      </c>
      <c r="C46" s="189">
        <v>-3.268809175539428</v>
      </c>
      <c r="D46" s="189">
        <v>3.217913596590134</v>
      </c>
      <c r="E46" s="189">
        <v>5.6921596403036998E-2</v>
      </c>
      <c r="F46" s="189">
        <v>3.8560074380735998E-2</v>
      </c>
      <c r="H46" s="182">
        <f t="shared" si="7"/>
        <v>-1142.1682026168785</v>
      </c>
      <c r="I46"/>
      <c r="K46"/>
      <c r="Q46" s="182">
        <f t="shared" si="8"/>
        <v>-1102.7995470616222</v>
      </c>
      <c r="R46" s="182">
        <f t="shared" si="0"/>
        <v>-1063.0372049508128</v>
      </c>
      <c r="S46" s="182">
        <f t="shared" si="1"/>
        <v>-1022.8772394188952</v>
      </c>
      <c r="T46" s="182">
        <f t="shared" si="2"/>
        <v>-982.31567423165939</v>
      </c>
      <c r="U46" s="182">
        <f t="shared" si="3"/>
        <v>-941.34849339255106</v>
      </c>
      <c r="V46" s="182">
        <f t="shared" si="4"/>
        <v>-899.97164074505145</v>
      </c>
      <c r="W46" s="182">
        <f t="shared" si="5"/>
        <v>-858.18101957107592</v>
      </c>
      <c r="X46" s="182">
        <f t="shared" si="6"/>
        <v>-815.97249218536194</v>
      </c>
    </row>
    <row r="47" spans="2:24" ht="14.25" customHeight="1" x14ac:dyDescent="0.35">
      <c r="B47" s="189">
        <v>2.3307423188089998E-3</v>
      </c>
      <c r="C47" s="189">
        <v>-0.41920602315292199</v>
      </c>
      <c r="D47" s="189">
        <v>0.93233249811892505</v>
      </c>
      <c r="E47" s="189">
        <v>0.140676486070236</v>
      </c>
      <c r="F47" s="189">
        <v>5.2332755123800999E-2</v>
      </c>
      <c r="H47" s="182">
        <f t="shared" si="7"/>
        <v>3012.3885137989091</v>
      </c>
      <c r="I47"/>
      <c r="K47"/>
      <c r="Q47" s="182">
        <f t="shared" si="8"/>
        <v>3049.0283998817422</v>
      </c>
      <c r="R47" s="182">
        <f t="shared" si="0"/>
        <v>3086.034684825403</v>
      </c>
      <c r="S47" s="182">
        <f t="shared" si="1"/>
        <v>3123.4110326185014</v>
      </c>
      <c r="T47" s="182">
        <f t="shared" si="2"/>
        <v>3161.1611438895297</v>
      </c>
      <c r="U47" s="182">
        <f t="shared" si="3"/>
        <v>3199.288756273269</v>
      </c>
      <c r="V47" s="182">
        <f t="shared" si="4"/>
        <v>3237.7976447808455</v>
      </c>
      <c r="W47" s="182">
        <f t="shared" si="5"/>
        <v>3276.6916221734982</v>
      </c>
      <c r="X47" s="182">
        <f t="shared" si="6"/>
        <v>3315.9745393400767</v>
      </c>
    </row>
    <row r="48" spans="2:24" ht="14.25" customHeight="1" x14ac:dyDescent="0.35">
      <c r="B48" s="189">
        <v>7.4405219044429964</v>
      </c>
      <c r="C48" s="189">
        <v>0.198608805966631</v>
      </c>
      <c r="D48" s="189">
        <v>1.4243305986300081</v>
      </c>
      <c r="E48" s="189">
        <v>2.3381355389878001E-2</v>
      </c>
      <c r="F48" s="189">
        <v>6.9150224574610994E-2</v>
      </c>
      <c r="H48" s="182">
        <f t="shared" si="7"/>
        <v>3534.0200296417856</v>
      </c>
      <c r="I48"/>
      <c r="K48"/>
      <c r="Q48" s="182">
        <f t="shared" si="8"/>
        <v>3575.1949931854829</v>
      </c>
      <c r="R48" s="182">
        <f t="shared" si="0"/>
        <v>3616.7817063646166</v>
      </c>
      <c r="S48" s="182">
        <f t="shared" si="1"/>
        <v>3658.7842866755423</v>
      </c>
      <c r="T48" s="182">
        <f t="shared" si="2"/>
        <v>3701.2068927895771</v>
      </c>
      <c r="U48" s="182">
        <f t="shared" si="3"/>
        <v>3744.0537249647518</v>
      </c>
      <c r="V48" s="182">
        <f t="shared" si="4"/>
        <v>3787.3290254616786</v>
      </c>
      <c r="W48" s="182">
        <f t="shared" si="5"/>
        <v>3831.0370789635749</v>
      </c>
      <c r="X48" s="182">
        <f t="shared" si="6"/>
        <v>3875.1822130004898</v>
      </c>
    </row>
    <row r="49" spans="2:24" ht="14.25" customHeight="1" x14ac:dyDescent="0.35">
      <c r="B49" s="189">
        <v>6.4465946319520162</v>
      </c>
      <c r="C49" s="189">
        <v>6.3049455363770004E-2</v>
      </c>
      <c r="D49" s="189">
        <v>1.551082293735274</v>
      </c>
      <c r="E49" s="189">
        <v>0.22950317128075801</v>
      </c>
      <c r="F49" s="189">
        <v>4.2834556077086999E-2</v>
      </c>
      <c r="H49" s="182">
        <f t="shared" si="7"/>
        <v>3372.5994768691949</v>
      </c>
      <c r="I49"/>
      <c r="K49"/>
      <c r="Q49" s="182">
        <f t="shared" si="8"/>
        <v>3413.0747875514817</v>
      </c>
      <c r="R49" s="182">
        <f t="shared" si="0"/>
        <v>3453.9548513405912</v>
      </c>
      <c r="S49" s="182">
        <f t="shared" si="1"/>
        <v>3495.2437157675922</v>
      </c>
      <c r="T49" s="182">
        <f t="shared" si="2"/>
        <v>3536.9454688388623</v>
      </c>
      <c r="U49" s="182">
        <f t="shared" si="3"/>
        <v>3579.0642394408455</v>
      </c>
      <c r="V49" s="182">
        <f t="shared" si="4"/>
        <v>3621.6041977488485</v>
      </c>
      <c r="W49" s="182">
        <f t="shared" si="5"/>
        <v>3664.5695556399319</v>
      </c>
      <c r="X49" s="182">
        <f t="shared" si="6"/>
        <v>3707.9645671099261</v>
      </c>
    </row>
    <row r="50" spans="2:24" ht="14.25" customHeight="1" x14ac:dyDescent="0.35">
      <c r="B50" s="189">
        <v>0.30463584011259798</v>
      </c>
      <c r="C50" s="189">
        <v>0.12121237357548501</v>
      </c>
      <c r="D50" s="189">
        <v>1.756359988592779</v>
      </c>
      <c r="E50" s="189">
        <v>0.26767025151649498</v>
      </c>
      <c r="F50" s="189">
        <v>1.0087556387763E-2</v>
      </c>
      <c r="H50" s="182">
        <f t="shared" si="7"/>
        <v>3016.4799355932796</v>
      </c>
      <c r="I50"/>
      <c r="K50"/>
      <c r="Q50" s="182">
        <f t="shared" si="8"/>
        <v>3045.1266898703216</v>
      </c>
      <c r="R50" s="182">
        <f t="shared" si="0"/>
        <v>3074.0599116901335</v>
      </c>
      <c r="S50" s="182">
        <f t="shared" si="1"/>
        <v>3103.2824657281444</v>
      </c>
      <c r="T50" s="182">
        <f t="shared" si="2"/>
        <v>3132.7972453065349</v>
      </c>
      <c r="U50" s="182">
        <f t="shared" si="3"/>
        <v>3162.6071726807095</v>
      </c>
      <c r="V50" s="182">
        <f t="shared" si="4"/>
        <v>3192.7151993286257</v>
      </c>
      <c r="W50" s="182">
        <f t="shared" si="5"/>
        <v>3223.1243062430208</v>
      </c>
      <c r="X50" s="182">
        <f t="shared" si="6"/>
        <v>3253.8375042265607</v>
      </c>
    </row>
    <row r="51" spans="2:24" ht="14.25" customHeight="1" x14ac:dyDescent="0.35">
      <c r="B51" s="189">
        <v>6.6227343696982279</v>
      </c>
      <c r="C51" s="189">
        <v>0.198909254233438</v>
      </c>
      <c r="D51" s="189">
        <v>0.88194640794863799</v>
      </c>
      <c r="E51" s="189">
        <v>1.9597129224013E-2</v>
      </c>
      <c r="F51" s="189">
        <v>7.4174648176982994E-2</v>
      </c>
      <c r="H51" s="182">
        <f t="shared" si="7"/>
        <v>3526.410903636955</v>
      </c>
      <c r="I51"/>
      <c r="K51"/>
      <c r="Q51" s="182">
        <f t="shared" si="8"/>
        <v>3566.5246505317141</v>
      </c>
      <c r="R51" s="182">
        <f t="shared" si="0"/>
        <v>3607.0395348954212</v>
      </c>
      <c r="S51" s="182">
        <f t="shared" si="1"/>
        <v>3647.9595681027649</v>
      </c>
      <c r="T51" s="182">
        <f t="shared" si="2"/>
        <v>3689.2888016421821</v>
      </c>
      <c r="U51" s="182">
        <f t="shared" si="3"/>
        <v>3731.0313275169938</v>
      </c>
      <c r="V51" s="182">
        <f t="shared" si="4"/>
        <v>3773.1912786505532</v>
      </c>
      <c r="W51" s="182">
        <f t="shared" si="5"/>
        <v>3815.772829295448</v>
      </c>
      <c r="X51" s="182">
        <f t="shared" si="6"/>
        <v>3858.7801954467927</v>
      </c>
    </row>
    <row r="52" spans="2:24" ht="14.25" customHeight="1" x14ac:dyDescent="0.35">
      <c r="B52" s="189">
        <v>16.426079045398041</v>
      </c>
      <c r="C52" s="189">
        <v>-4.2600051293748997E-2</v>
      </c>
      <c r="D52" s="189">
        <v>1.5277590277476949</v>
      </c>
      <c r="E52" s="189">
        <v>0.227187972484101</v>
      </c>
      <c r="F52" s="189">
        <v>7.0563972789574006E-2</v>
      </c>
      <c r="H52" s="182">
        <f t="shared" si="7"/>
        <v>3255.8828660574254</v>
      </c>
      <c r="I52"/>
      <c r="K52"/>
      <c r="Q52" s="182">
        <f t="shared" si="8"/>
        <v>3308.7970361036996</v>
      </c>
      <c r="R52" s="182">
        <f t="shared" si="0"/>
        <v>3362.240347850437</v>
      </c>
      <c r="S52" s="182">
        <f t="shared" si="1"/>
        <v>3416.2180927146419</v>
      </c>
      <c r="T52" s="182">
        <f t="shared" si="2"/>
        <v>3470.7356150274882</v>
      </c>
      <c r="U52" s="182">
        <f t="shared" si="3"/>
        <v>3525.7983125634632</v>
      </c>
      <c r="V52" s="182">
        <f t="shared" si="4"/>
        <v>3581.4116370747979</v>
      </c>
      <c r="W52" s="182">
        <f t="shared" si="5"/>
        <v>3637.5810948312464</v>
      </c>
      <c r="X52" s="182">
        <f t="shared" si="6"/>
        <v>3694.3122471652587</v>
      </c>
    </row>
    <row r="53" spans="2:24" ht="14.25" customHeight="1" x14ac:dyDescent="0.35">
      <c r="B53" s="189">
        <v>6.689489794641144</v>
      </c>
      <c r="C53" s="189">
        <v>-0.64111559754649305</v>
      </c>
      <c r="D53" s="189">
        <v>0.81644611203350803</v>
      </c>
      <c r="E53" s="189">
        <v>0.26548894948102297</v>
      </c>
      <c r="F53" s="189">
        <v>5.919945488851E-2</v>
      </c>
      <c r="H53" s="182">
        <f t="shared" si="7"/>
        <v>2754.8671897745116</v>
      </c>
      <c r="I53"/>
      <c r="K53"/>
      <c r="Q53" s="182">
        <f t="shared" si="8"/>
        <v>2800.3970049135542</v>
      </c>
      <c r="R53" s="182">
        <f t="shared" si="0"/>
        <v>2846.3821182039878</v>
      </c>
      <c r="S53" s="182">
        <f t="shared" si="1"/>
        <v>2892.8270826273256</v>
      </c>
      <c r="T53" s="182">
        <f t="shared" si="2"/>
        <v>2939.7364966948962</v>
      </c>
      <c r="U53" s="182">
        <f t="shared" si="3"/>
        <v>2987.115004903143</v>
      </c>
      <c r="V53" s="182">
        <f t="shared" si="4"/>
        <v>3034.9672981934718</v>
      </c>
      <c r="W53" s="182">
        <f t="shared" si="5"/>
        <v>3083.2981144167043</v>
      </c>
      <c r="X53" s="182">
        <f t="shared" si="6"/>
        <v>3132.1122388021695</v>
      </c>
    </row>
    <row r="54" spans="2:24" ht="14.25" customHeight="1" x14ac:dyDescent="0.35">
      <c r="B54" s="189">
        <v>0.40887239653539798</v>
      </c>
      <c r="C54" s="189">
        <v>0.119419635542902</v>
      </c>
      <c r="D54" s="189">
        <v>1.754717216828698</v>
      </c>
      <c r="E54" s="189">
        <v>0.28065102457079499</v>
      </c>
      <c r="F54" s="189">
        <v>7.7830540128280001E-3</v>
      </c>
      <c r="H54" s="182">
        <f t="shared" si="7"/>
        <v>2961.5420616519441</v>
      </c>
      <c r="I54"/>
      <c r="K54"/>
      <c r="Q54" s="182">
        <f t="shared" si="8"/>
        <v>2989.7922616890341</v>
      </c>
      <c r="R54" s="182">
        <f t="shared" si="0"/>
        <v>3018.3249637264958</v>
      </c>
      <c r="S54" s="182">
        <f t="shared" si="1"/>
        <v>3047.1429927843319</v>
      </c>
      <c r="T54" s="182">
        <f t="shared" si="2"/>
        <v>3076.2492021327457</v>
      </c>
      <c r="U54" s="182">
        <f t="shared" si="3"/>
        <v>3105.6464735746449</v>
      </c>
      <c r="V54" s="182">
        <f t="shared" si="4"/>
        <v>3135.3377177309621</v>
      </c>
      <c r="W54" s="182">
        <f t="shared" si="5"/>
        <v>3165.3258743288429</v>
      </c>
      <c r="X54" s="182">
        <f t="shared" si="6"/>
        <v>3195.6139124927022</v>
      </c>
    </row>
    <row r="55" spans="2:24" ht="14.25" customHeight="1" x14ac:dyDescent="0.35">
      <c r="B55" s="189">
        <v>6.791413651971637</v>
      </c>
      <c r="C55" s="189">
        <v>0.24161180457534001</v>
      </c>
      <c r="D55" s="189">
        <v>0.29354335801375098</v>
      </c>
      <c r="E55" s="189">
        <v>0.184867877015961</v>
      </c>
      <c r="F55" s="189">
        <v>5.5444668423033999E-2</v>
      </c>
      <c r="H55" s="182">
        <f t="shared" si="7"/>
        <v>3222.0798121413936</v>
      </c>
      <c r="I55"/>
      <c r="K55"/>
      <c r="Q55" s="182">
        <f t="shared" si="8"/>
        <v>3258.689010366536</v>
      </c>
      <c r="R55" s="182">
        <f t="shared" si="0"/>
        <v>3295.6643005739297</v>
      </c>
      <c r="S55" s="182">
        <f t="shared" si="1"/>
        <v>3333.0093436833977</v>
      </c>
      <c r="T55" s="182">
        <f t="shared" si="2"/>
        <v>3370.7278372239598</v>
      </c>
      <c r="U55" s="182">
        <f t="shared" si="3"/>
        <v>3408.8235156999281</v>
      </c>
      <c r="V55" s="182">
        <f t="shared" si="4"/>
        <v>3447.3001509606556</v>
      </c>
      <c r="W55" s="182">
        <f t="shared" si="5"/>
        <v>3486.1615525739908</v>
      </c>
      <c r="X55" s="182">
        <f t="shared" si="6"/>
        <v>3525.411568203459</v>
      </c>
    </row>
    <row r="56" spans="2:24" ht="14.25" customHeight="1" x14ac:dyDescent="0.35">
      <c r="B56" s="189">
        <v>7.1908507195587363</v>
      </c>
      <c r="C56" s="189">
        <v>0.22367078444963001</v>
      </c>
      <c r="D56" s="189">
        <v>1.4967899900016399</v>
      </c>
      <c r="E56" s="189">
        <v>1.2782543836E-5</v>
      </c>
      <c r="F56" s="189">
        <v>6.8769175830402998E-2</v>
      </c>
      <c r="H56" s="182">
        <f t="shared" si="7"/>
        <v>3507.4943315403261</v>
      </c>
      <c r="I56"/>
      <c r="K56"/>
      <c r="Q56" s="182">
        <f t="shared" si="8"/>
        <v>3547.7153155873111</v>
      </c>
      <c r="R56" s="182">
        <f t="shared" si="0"/>
        <v>3588.3385094747659</v>
      </c>
      <c r="S56" s="182">
        <f t="shared" si="1"/>
        <v>3629.3679353010957</v>
      </c>
      <c r="T56" s="182">
        <f t="shared" si="2"/>
        <v>3670.8076553856881</v>
      </c>
      <c r="U56" s="182">
        <f t="shared" si="3"/>
        <v>3712.6617726711265</v>
      </c>
      <c r="V56" s="182">
        <f t="shared" si="4"/>
        <v>3754.9344311294194</v>
      </c>
      <c r="W56" s="182">
        <f t="shared" si="5"/>
        <v>3797.6298161722962</v>
      </c>
      <c r="X56" s="182">
        <f t="shared" si="6"/>
        <v>3840.7521550656006</v>
      </c>
    </row>
    <row r="57" spans="2:24" ht="14.25" customHeight="1" x14ac:dyDescent="0.35">
      <c r="B57" s="189">
        <v>24.237451088335561</v>
      </c>
      <c r="C57" s="189">
        <v>-0.123816818792989</v>
      </c>
      <c r="D57" s="189">
        <v>3.212165469063101</v>
      </c>
      <c r="E57" s="189">
        <v>0.156547850505173</v>
      </c>
      <c r="F57" s="189">
        <v>5.8074702704038E-2</v>
      </c>
      <c r="H57" s="182">
        <f t="shared" si="7"/>
        <v>2241.3171292780471</v>
      </c>
      <c r="I57"/>
      <c r="K57"/>
      <c r="Q57" s="182">
        <f t="shared" si="8"/>
        <v>2294.712674479244</v>
      </c>
      <c r="R57" s="182">
        <f t="shared" si="0"/>
        <v>2348.6421751324524</v>
      </c>
      <c r="S57" s="182">
        <f t="shared" si="1"/>
        <v>2403.1109707921937</v>
      </c>
      <c r="T57" s="182">
        <f t="shared" si="2"/>
        <v>2458.1244544085312</v>
      </c>
      <c r="U57" s="182">
        <f t="shared" si="3"/>
        <v>2513.6880728610331</v>
      </c>
      <c r="V57" s="182">
        <f t="shared" si="4"/>
        <v>2569.8073274980588</v>
      </c>
      <c r="W57" s="182">
        <f t="shared" si="5"/>
        <v>2626.4877746814564</v>
      </c>
      <c r="X57" s="182">
        <f t="shared" si="6"/>
        <v>2683.7350263366866</v>
      </c>
    </row>
    <row r="58" spans="2:24" ht="14.25" customHeight="1" x14ac:dyDescent="0.35">
      <c r="B58" s="189">
        <v>7.1290034747390951</v>
      </c>
      <c r="C58" s="189">
        <v>0.24196898306119299</v>
      </c>
      <c r="D58" s="189">
        <v>1.0522576761918869</v>
      </c>
      <c r="E58" s="189">
        <v>9.0215044966300006E-3</v>
      </c>
      <c r="F58" s="189">
        <v>7.3564459711219998E-2</v>
      </c>
      <c r="H58" s="182">
        <f t="shared" si="7"/>
        <v>3549.6907615722739</v>
      </c>
      <c r="I58"/>
      <c r="K58"/>
      <c r="Q58" s="182">
        <f t="shared" si="8"/>
        <v>3589.975261136392</v>
      </c>
      <c r="R58" s="182">
        <f t="shared" si="0"/>
        <v>3630.6626056961504</v>
      </c>
      <c r="S58" s="182">
        <f t="shared" si="1"/>
        <v>3671.7568237015071</v>
      </c>
      <c r="T58" s="182">
        <f t="shared" si="2"/>
        <v>3713.2619838869173</v>
      </c>
      <c r="U58" s="182">
        <f t="shared" si="3"/>
        <v>3755.182195674181</v>
      </c>
      <c r="V58" s="182">
        <f t="shared" si="4"/>
        <v>3797.5216095793176</v>
      </c>
      <c r="W58" s="182">
        <f t="shared" si="5"/>
        <v>3840.2844176235058</v>
      </c>
      <c r="X58" s="182">
        <f t="shared" si="6"/>
        <v>3883.4748537481355</v>
      </c>
    </row>
    <row r="59" spans="2:24" ht="14.25" customHeight="1" x14ac:dyDescent="0.35">
      <c r="B59" s="189">
        <v>1.1971127438781199</v>
      </c>
      <c r="C59" s="189">
        <v>5.6065626738545003E-2</v>
      </c>
      <c r="D59" s="189">
        <v>1.3473135931082409</v>
      </c>
      <c r="E59" s="189">
        <v>0.254806279918939</v>
      </c>
      <c r="F59" s="189">
        <v>2.3452218470590001E-2</v>
      </c>
      <c r="H59" s="182">
        <f t="shared" si="7"/>
        <v>3115.0655291115054</v>
      </c>
      <c r="I59"/>
      <c r="K59"/>
      <c r="Q59" s="182">
        <f t="shared" si="8"/>
        <v>3146.7803282225709</v>
      </c>
      <c r="R59" s="182">
        <f t="shared" si="0"/>
        <v>3178.8122753247467</v>
      </c>
      <c r="S59" s="182">
        <f t="shared" si="1"/>
        <v>3211.1645418979442</v>
      </c>
      <c r="T59" s="182">
        <f t="shared" si="2"/>
        <v>3243.8403311368734</v>
      </c>
      <c r="U59" s="182">
        <f t="shared" si="3"/>
        <v>3276.8428782681922</v>
      </c>
      <c r="V59" s="182">
        <f t="shared" si="4"/>
        <v>3310.1754508708245</v>
      </c>
      <c r="W59" s="182">
        <f t="shared" si="5"/>
        <v>3343.8413491994825</v>
      </c>
      <c r="X59" s="182">
        <f t="shared" si="6"/>
        <v>3377.8439065114276</v>
      </c>
    </row>
    <row r="60" spans="2:24" ht="14.25" customHeight="1" x14ac:dyDescent="0.35">
      <c r="B60" s="189">
        <v>11.129781982519971</v>
      </c>
      <c r="C60" s="189">
        <v>-3.321944482302412</v>
      </c>
      <c r="D60" s="189">
        <v>0.308058112543934</v>
      </c>
      <c r="E60" s="189">
        <v>0.429984890932532</v>
      </c>
      <c r="F60" s="189">
        <v>7.9999148341294998E-2</v>
      </c>
      <c r="H60" s="182">
        <f t="shared" si="7"/>
        <v>-440.80084497625057</v>
      </c>
      <c r="I60"/>
      <c r="K60"/>
      <c r="Q60" s="182">
        <f t="shared" si="8"/>
        <v>-380.25212453151926</v>
      </c>
      <c r="R60" s="182">
        <f t="shared" si="0"/>
        <v>-319.09791688234145</v>
      </c>
      <c r="S60" s="182">
        <f t="shared" si="1"/>
        <v>-257.33216715667186</v>
      </c>
      <c r="T60" s="182">
        <f t="shared" si="2"/>
        <v>-194.94875993374581</v>
      </c>
      <c r="U60" s="182">
        <f t="shared" si="3"/>
        <v>-131.94151863859042</v>
      </c>
      <c r="V60" s="182">
        <f t="shared" si="4"/>
        <v>-68.304204930484048</v>
      </c>
      <c r="W60" s="182">
        <f t="shared" si="5"/>
        <v>-4.0305180852956255</v>
      </c>
      <c r="X60" s="182">
        <f t="shared" si="6"/>
        <v>60.885905628344062</v>
      </c>
    </row>
    <row r="61" spans="2:24" ht="14.25" customHeight="1" x14ac:dyDescent="0.35">
      <c r="B61" s="189">
        <v>0.39665849958389099</v>
      </c>
      <c r="C61" s="189">
        <v>-1.345858384120634</v>
      </c>
      <c r="D61" s="189">
        <v>1.4798237289406311</v>
      </c>
      <c r="E61" s="189">
        <v>5.6925609965680002E-3</v>
      </c>
      <c r="F61" s="189">
        <v>6.0301210355296002E-2</v>
      </c>
      <c r="H61" s="182">
        <f t="shared" si="7"/>
        <v>1515.152396752663</v>
      </c>
      <c r="I61"/>
      <c r="K61"/>
      <c r="Q61" s="182">
        <f t="shared" si="8"/>
        <v>1551.6900904105714</v>
      </c>
      <c r="R61" s="182">
        <f t="shared" si="0"/>
        <v>1588.5931610050591</v>
      </c>
      <c r="S61" s="182">
        <f t="shared" si="1"/>
        <v>1625.8652623054918</v>
      </c>
      <c r="T61" s="182">
        <f t="shared" si="2"/>
        <v>1663.5100846189284</v>
      </c>
      <c r="U61" s="182">
        <f t="shared" si="3"/>
        <v>1701.5313551554996</v>
      </c>
      <c r="V61" s="182">
        <f t="shared" si="4"/>
        <v>1739.9328383974359</v>
      </c>
      <c r="W61" s="182">
        <f t="shared" si="5"/>
        <v>1778.7183364717926</v>
      </c>
      <c r="X61" s="182">
        <f t="shared" si="6"/>
        <v>1817.8916895268924</v>
      </c>
    </row>
    <row r="62" spans="2:24" ht="14.25" customHeight="1" x14ac:dyDescent="0.35">
      <c r="B62" s="189">
        <v>0.36549102858246502</v>
      </c>
      <c r="C62" s="189">
        <v>0.124511118363283</v>
      </c>
      <c r="D62" s="189">
        <v>1.744737646990671</v>
      </c>
      <c r="E62" s="189">
        <v>0.26799995289725498</v>
      </c>
      <c r="F62" s="189">
        <v>1.017289971725E-2</v>
      </c>
      <c r="H62" s="182">
        <f t="shared" si="7"/>
        <v>3013.1273263597154</v>
      </c>
      <c r="I62"/>
      <c r="K62"/>
      <c r="Q62" s="182">
        <f t="shared" si="8"/>
        <v>3041.762262093212</v>
      </c>
      <c r="R62" s="182">
        <f t="shared" si="0"/>
        <v>3070.6835471840441</v>
      </c>
      <c r="S62" s="182">
        <f t="shared" si="1"/>
        <v>3099.8940451257836</v>
      </c>
      <c r="T62" s="182">
        <f t="shared" si="2"/>
        <v>3129.3966480469408</v>
      </c>
      <c r="U62" s="182">
        <f t="shared" si="3"/>
        <v>3159.1942769973102</v>
      </c>
      <c r="V62" s="182">
        <f t="shared" si="4"/>
        <v>3189.2898822371826</v>
      </c>
      <c r="W62" s="182">
        <f t="shared" si="5"/>
        <v>3219.6864435294538</v>
      </c>
      <c r="X62" s="182">
        <f t="shared" si="6"/>
        <v>3250.3869704346475</v>
      </c>
    </row>
    <row r="63" spans="2:24" ht="14.25" customHeight="1" x14ac:dyDescent="0.35">
      <c r="B63" s="189">
        <v>6.5869917912776828</v>
      </c>
      <c r="C63" s="189">
        <v>0.21185027718562899</v>
      </c>
      <c r="D63" s="189">
        <v>1.102265696634976</v>
      </c>
      <c r="E63" s="189">
        <v>1.5668818569000001E-4</v>
      </c>
      <c r="F63" s="189">
        <v>7.2553851989769005E-2</v>
      </c>
      <c r="H63" s="182">
        <f t="shared" si="7"/>
        <v>3505.1900911990165</v>
      </c>
      <c r="I63"/>
      <c r="K63"/>
      <c r="Q63" s="182">
        <f t="shared" si="8"/>
        <v>3544.847712920398</v>
      </c>
      <c r="R63" s="182">
        <f t="shared" si="0"/>
        <v>3584.9019108589928</v>
      </c>
      <c r="S63" s="182">
        <f t="shared" si="1"/>
        <v>3625.3566507769738</v>
      </c>
      <c r="T63" s="182">
        <f t="shared" si="2"/>
        <v>3666.2159380941339</v>
      </c>
      <c r="U63" s="182">
        <f t="shared" si="3"/>
        <v>3707.483818284466</v>
      </c>
      <c r="V63" s="182">
        <f t="shared" si="4"/>
        <v>3749.1643772767015</v>
      </c>
      <c r="W63" s="182">
        <f t="shared" si="5"/>
        <v>3791.2617418588593</v>
      </c>
      <c r="X63" s="182">
        <f t="shared" si="6"/>
        <v>3833.780080086839</v>
      </c>
    </row>
    <row r="64" spans="2:24" ht="14.25" customHeight="1" x14ac:dyDescent="0.35">
      <c r="B64" s="189">
        <v>5.8062501587265256</v>
      </c>
      <c r="C64" s="189">
        <v>-1.7399089569058619</v>
      </c>
      <c r="D64" s="189">
        <v>1.040562698443448</v>
      </c>
      <c r="E64" s="189">
        <v>0.34788126430411997</v>
      </c>
      <c r="F64" s="189">
        <v>4.9542066237324003E-2</v>
      </c>
      <c r="H64" s="182">
        <f t="shared" si="7"/>
        <v>1266.3089744559729</v>
      </c>
      <c r="I64"/>
      <c r="K64"/>
      <c r="Q64" s="182">
        <f t="shared" si="8"/>
        <v>1312.9662378928208</v>
      </c>
      <c r="R64" s="182">
        <f t="shared" si="0"/>
        <v>1360.0900739640369</v>
      </c>
      <c r="S64" s="182">
        <f t="shared" si="1"/>
        <v>1407.6851483959656</v>
      </c>
      <c r="T64" s="182">
        <f t="shared" si="2"/>
        <v>1455.7561735722131</v>
      </c>
      <c r="U64" s="182">
        <f t="shared" si="3"/>
        <v>1504.3079090002234</v>
      </c>
      <c r="V64" s="182">
        <f t="shared" si="4"/>
        <v>1553.3451617825133</v>
      </c>
      <c r="W64" s="182">
        <f t="shared" si="5"/>
        <v>1602.8727870926264</v>
      </c>
      <c r="X64" s="182">
        <f t="shared" si="6"/>
        <v>1652.8956886558412</v>
      </c>
    </row>
    <row r="65" spans="2:24" ht="14.25" customHeight="1" x14ac:dyDescent="0.35">
      <c r="B65" s="189">
        <v>0.62033801898145402</v>
      </c>
      <c r="C65" s="189">
        <v>0.13133797372362599</v>
      </c>
      <c r="D65" s="189">
        <v>1.598030553172231</v>
      </c>
      <c r="E65" s="189">
        <v>0.25829027201670501</v>
      </c>
      <c r="F65" s="189">
        <v>1.4876795513798001E-2</v>
      </c>
      <c r="H65" s="182">
        <f t="shared" si="7"/>
        <v>3072.8994655366641</v>
      </c>
      <c r="I65"/>
      <c r="K65"/>
      <c r="Q65" s="182">
        <f t="shared" si="8"/>
        <v>3102.3315935164519</v>
      </c>
      <c r="R65" s="182">
        <f t="shared" si="0"/>
        <v>3132.0580427760378</v>
      </c>
      <c r="S65" s="182">
        <f t="shared" si="1"/>
        <v>3162.0817565282196</v>
      </c>
      <c r="T65" s="182">
        <f t="shared" si="2"/>
        <v>3192.4057074179227</v>
      </c>
      <c r="U65" s="182">
        <f t="shared" si="3"/>
        <v>3223.0328978165235</v>
      </c>
      <c r="V65" s="182">
        <f t="shared" si="4"/>
        <v>3253.96636011911</v>
      </c>
      <c r="W65" s="182">
        <f t="shared" si="5"/>
        <v>3285.2091570447228</v>
      </c>
      <c r="X65" s="182">
        <f t="shared" si="6"/>
        <v>3316.7643819395917</v>
      </c>
    </row>
    <row r="66" spans="2:24" ht="14.25" customHeight="1" x14ac:dyDescent="0.35">
      <c r="B66" s="189">
        <v>24.36819295051696</v>
      </c>
      <c r="C66" s="189">
        <v>-0.24812873654383399</v>
      </c>
      <c r="D66" s="189">
        <v>3.1683072418702172</v>
      </c>
      <c r="E66" s="189">
        <v>1.3930713874940001E-3</v>
      </c>
      <c r="F66" s="189">
        <v>7.3217625767062006E-2</v>
      </c>
      <c r="H66" s="182">
        <f t="shared" si="7"/>
        <v>1901.6690229329643</v>
      </c>
      <c r="I66"/>
      <c r="K66"/>
      <c r="Q66" s="182">
        <f t="shared" si="8"/>
        <v>1953.7562704210841</v>
      </c>
      <c r="R66" s="182">
        <f t="shared" si="0"/>
        <v>2006.3643903840848</v>
      </c>
      <c r="S66" s="182">
        <f t="shared" si="1"/>
        <v>2059.4985915467169</v>
      </c>
      <c r="T66" s="182">
        <f t="shared" si="2"/>
        <v>2113.1641347209743</v>
      </c>
      <c r="U66" s="182">
        <f t="shared" si="3"/>
        <v>2167.3663333269742</v>
      </c>
      <c r="V66" s="182">
        <f t="shared" si="4"/>
        <v>2222.1105539190339</v>
      </c>
      <c r="W66" s="182">
        <f t="shared" si="5"/>
        <v>2277.4022167170151</v>
      </c>
      <c r="X66" s="182">
        <f t="shared" si="6"/>
        <v>2333.2467961429757</v>
      </c>
    </row>
    <row r="67" spans="2:24" ht="14.25" customHeight="1" x14ac:dyDescent="0.35">
      <c r="B67" s="189">
        <v>1.9240859253417819</v>
      </c>
      <c r="C67" s="189">
        <v>0.16080028973316601</v>
      </c>
      <c r="D67" s="189">
        <v>0.53130503731368095</v>
      </c>
      <c r="E67" s="189">
        <v>0.15936005106354201</v>
      </c>
      <c r="F67" s="189">
        <v>5.1372051319526997E-2</v>
      </c>
      <c r="H67" s="182">
        <f t="shared" si="7"/>
        <v>3501.1799260153734</v>
      </c>
      <c r="I67"/>
      <c r="K67"/>
      <c r="Q67" s="182">
        <f t="shared" si="8"/>
        <v>3536.0001846649184</v>
      </c>
      <c r="R67" s="182">
        <f t="shared" si="0"/>
        <v>3571.1686459009588</v>
      </c>
      <c r="S67" s="182">
        <f t="shared" si="1"/>
        <v>3606.6887917493596</v>
      </c>
      <c r="T67" s="182">
        <f t="shared" si="2"/>
        <v>3642.5641390562441</v>
      </c>
      <c r="U67" s="182">
        <f t="shared" si="3"/>
        <v>3678.7982398361978</v>
      </c>
      <c r="V67" s="182">
        <f t="shared" si="4"/>
        <v>3715.3946816239504</v>
      </c>
      <c r="W67" s="182">
        <f t="shared" si="5"/>
        <v>3752.3570878295814</v>
      </c>
      <c r="X67" s="182">
        <f t="shared" si="6"/>
        <v>3789.6891180972684</v>
      </c>
    </row>
    <row r="68" spans="2:24" ht="14.25" customHeight="1" x14ac:dyDescent="0.35">
      <c r="B68" s="189">
        <v>6.9609327052956607</v>
      </c>
      <c r="C68" s="189">
        <v>0.240302924920621</v>
      </c>
      <c r="D68" s="189">
        <v>1.112688581486857</v>
      </c>
      <c r="E68" s="189">
        <v>5.1446906761000001E-5</v>
      </c>
      <c r="F68" s="189">
        <v>7.2972641795213997E-2</v>
      </c>
      <c r="H68" s="182">
        <f t="shared" si="7"/>
        <v>3529.2799165002857</v>
      </c>
      <c r="I68"/>
      <c r="K68"/>
      <c r="Q68" s="182">
        <f t="shared" si="8"/>
        <v>3569.1846906891096</v>
      </c>
      <c r="R68" s="182">
        <f t="shared" si="0"/>
        <v>3609.4885126198219</v>
      </c>
      <c r="S68" s="182">
        <f t="shared" si="1"/>
        <v>3650.1953727698406</v>
      </c>
      <c r="T68" s="182">
        <f t="shared" si="2"/>
        <v>3691.3093015213603</v>
      </c>
      <c r="U68" s="182">
        <f t="shared" si="3"/>
        <v>3732.8343695603944</v>
      </c>
      <c r="V68" s="182">
        <f t="shared" si="4"/>
        <v>3774.7746882798197</v>
      </c>
      <c r="W68" s="182">
        <f t="shared" si="5"/>
        <v>3817.1344101864388</v>
      </c>
      <c r="X68" s="182">
        <f t="shared" si="6"/>
        <v>3859.9177293121238</v>
      </c>
    </row>
    <row r="69" spans="2:24" ht="14.25" customHeight="1" x14ac:dyDescent="0.35">
      <c r="B69" s="189">
        <v>20.1419674115212</v>
      </c>
      <c r="C69" s="189">
        <v>5.7824143204329E-2</v>
      </c>
      <c r="D69" s="189">
        <v>0.94880445112413403</v>
      </c>
      <c r="E69" s="189">
        <v>0.42934911781657598</v>
      </c>
      <c r="F69" s="189">
        <v>3.1027000751855001E-2</v>
      </c>
      <c r="H69" s="182">
        <f t="shared" si="7"/>
        <v>1858.7958394872676</v>
      </c>
      <c r="I69"/>
      <c r="K69"/>
      <c r="Q69" s="182">
        <f t="shared" si="8"/>
        <v>1900.6338803269466</v>
      </c>
      <c r="R69" s="182">
        <f t="shared" si="0"/>
        <v>1942.8903015750227</v>
      </c>
      <c r="S69" s="182">
        <f t="shared" si="1"/>
        <v>1985.5692870355799</v>
      </c>
      <c r="T69" s="182">
        <f t="shared" si="2"/>
        <v>2028.6750623507419</v>
      </c>
      <c r="U69" s="182">
        <f t="shared" si="3"/>
        <v>2072.211895419056</v>
      </c>
      <c r="V69" s="182">
        <f t="shared" si="4"/>
        <v>2116.1840968180531</v>
      </c>
      <c r="W69" s="182">
        <f t="shared" si="5"/>
        <v>2160.5960202310398</v>
      </c>
      <c r="X69" s="182">
        <f t="shared" si="6"/>
        <v>2205.4520628781574</v>
      </c>
    </row>
    <row r="70" spans="2:24" ht="14.25" customHeight="1" x14ac:dyDescent="0.35">
      <c r="B70" s="189">
        <v>0.15406910287282799</v>
      </c>
      <c r="C70" s="189">
        <v>0.15084299659263301</v>
      </c>
      <c r="D70" s="189">
        <v>1.2139255558909019</v>
      </c>
      <c r="E70" s="189">
        <v>0.21717506984041199</v>
      </c>
      <c r="F70" s="189">
        <v>2.5421831109077E-2</v>
      </c>
      <c r="H70" s="182">
        <f t="shared" si="7"/>
        <v>3206.008501585824</v>
      </c>
      <c r="I70"/>
      <c r="K70"/>
      <c r="Q70" s="182">
        <f t="shared" si="8"/>
        <v>3235.9096537065648</v>
      </c>
      <c r="R70" s="182">
        <f t="shared" ref="R70:R133" si="9">SUMPRODUCT($B70:$F70,$J$7:$N$7)</f>
        <v>3266.1098173485134</v>
      </c>
      <c r="S70" s="182">
        <f t="shared" ref="S70:S133" si="10">SUMPRODUCT($B70:$F70,$J$8:$N$8)</f>
        <v>3296.6119826268814</v>
      </c>
      <c r="T70" s="182">
        <f t="shared" ref="T70:T133" si="11">SUMPRODUCT($B70:$F70,$J$9:$N$9)</f>
        <v>3327.4191695580325</v>
      </c>
      <c r="U70" s="182">
        <f t="shared" ref="U70:U133" si="12">SUMPRODUCT($B70:$F70,$J$10:$N$10)</f>
        <v>3358.5344283584959</v>
      </c>
      <c r="V70" s="182">
        <f t="shared" ref="V70:V133" si="13">SUMPRODUCT($B70:$F70,$J$11:$N$11)</f>
        <v>3389.9608397469628</v>
      </c>
      <c r="W70" s="182">
        <f t="shared" ref="W70:W133" si="14">SUMPRODUCT($B70:$F70,$J$12:$N$12)</f>
        <v>3421.7015152493159</v>
      </c>
      <c r="X70" s="182">
        <f t="shared" ref="X70:X133" si="15">SUMPRODUCT($B70:$F70,$J$13:$N$13)</f>
        <v>3453.759597506692</v>
      </c>
    </row>
    <row r="71" spans="2:24" ht="14.25" customHeight="1" x14ac:dyDescent="0.35">
      <c r="B71" s="189">
        <v>4.1892668046958121</v>
      </c>
      <c r="C71" s="189">
        <v>0.22038431877794001</v>
      </c>
      <c r="D71" s="189">
        <v>0.84734537686507705</v>
      </c>
      <c r="E71" s="189">
        <v>2.8774631215600002E-4</v>
      </c>
      <c r="F71" s="189">
        <v>6.9182695131794994E-2</v>
      </c>
      <c r="H71" s="182">
        <f t="shared" ref="H71:H134" si="16">SUMPRODUCT(B71:F71,B$3:F$3)</f>
        <v>3503.4337097046619</v>
      </c>
      <c r="I71"/>
      <c r="K71"/>
      <c r="Q71" s="182">
        <f t="shared" ref="Q71:Q134" si="17">SUMPRODUCT(B71:F71,J$6:N$6)</f>
        <v>3540.0665069327911</v>
      </c>
      <c r="R71" s="182">
        <f t="shared" si="9"/>
        <v>3577.0656321332017</v>
      </c>
      <c r="S71" s="182">
        <f t="shared" si="10"/>
        <v>3614.434748585616</v>
      </c>
      <c r="T71" s="182">
        <f t="shared" si="11"/>
        <v>3652.177556202555</v>
      </c>
      <c r="U71" s="182">
        <f t="shared" si="12"/>
        <v>3690.2977918956631</v>
      </c>
      <c r="V71" s="182">
        <f t="shared" si="13"/>
        <v>3728.7992299457019</v>
      </c>
      <c r="W71" s="182">
        <f t="shared" si="14"/>
        <v>3767.6856823762419</v>
      </c>
      <c r="X71" s="182">
        <f t="shared" si="15"/>
        <v>3806.9609993310864</v>
      </c>
    </row>
    <row r="72" spans="2:24" ht="14.25" customHeight="1" x14ac:dyDescent="0.35">
      <c r="B72" s="189">
        <v>0.67975641175304502</v>
      </c>
      <c r="C72" s="189">
        <v>0.117963491004246</v>
      </c>
      <c r="D72" s="189">
        <v>1.8275277076449219</v>
      </c>
      <c r="E72" s="189">
        <v>0.287527341209112</v>
      </c>
      <c r="F72" s="189">
        <v>6.0155982124119999E-3</v>
      </c>
      <c r="H72" s="182">
        <f t="shared" si="16"/>
        <v>2923.7863971345264</v>
      </c>
      <c r="I72"/>
      <c r="K72"/>
      <c r="Q72" s="182">
        <f t="shared" si="17"/>
        <v>2952.0064314231909</v>
      </c>
      <c r="R72" s="182">
        <f t="shared" si="9"/>
        <v>2980.5086660547422</v>
      </c>
      <c r="S72" s="182">
        <f t="shared" si="10"/>
        <v>3009.2959230326092</v>
      </c>
      <c r="T72" s="182">
        <f t="shared" si="11"/>
        <v>3038.3710525802553</v>
      </c>
      <c r="U72" s="182">
        <f t="shared" si="12"/>
        <v>3067.7369334233772</v>
      </c>
      <c r="V72" s="182">
        <f t="shared" si="13"/>
        <v>3097.3964730749303</v>
      </c>
      <c r="W72" s="182">
        <f t="shared" si="14"/>
        <v>3127.3526081229993</v>
      </c>
      <c r="X72" s="182">
        <f t="shared" si="15"/>
        <v>3157.6083045215487</v>
      </c>
    </row>
    <row r="73" spans="2:24" ht="14.25" customHeight="1" x14ac:dyDescent="0.35">
      <c r="B73" s="189">
        <v>7.4889541709019999E-3</v>
      </c>
      <c r="C73" s="189">
        <v>-2.644777581723035</v>
      </c>
      <c r="D73" s="189">
        <v>3.2178367584218872</v>
      </c>
      <c r="E73" s="189">
        <v>2.3461713990000002E-6</v>
      </c>
      <c r="F73" s="189">
        <v>4.0928498073932999E-2</v>
      </c>
      <c r="H73" s="182">
        <f t="shared" si="16"/>
        <v>-357.76056874905953</v>
      </c>
      <c r="I73"/>
      <c r="K73"/>
      <c r="Q73" s="182">
        <f t="shared" si="17"/>
        <v>-320.23727011517667</v>
      </c>
      <c r="R73" s="182">
        <f t="shared" si="9"/>
        <v>-282.33873849495399</v>
      </c>
      <c r="S73" s="182">
        <f t="shared" si="10"/>
        <v>-244.0612215585295</v>
      </c>
      <c r="T73" s="182">
        <f t="shared" si="11"/>
        <v>-205.40092945274114</v>
      </c>
      <c r="U73" s="182">
        <f t="shared" si="12"/>
        <v>-166.3540344258945</v>
      </c>
      <c r="V73" s="182">
        <f t="shared" si="13"/>
        <v>-126.91667044877954</v>
      </c>
      <c r="W73" s="182">
        <f t="shared" si="14"/>
        <v>-87.084932831892729</v>
      </c>
      <c r="X73" s="182">
        <f t="shared" si="15"/>
        <v>-46.854877838837638</v>
      </c>
    </row>
    <row r="74" spans="2:24" ht="14.25" customHeight="1" x14ac:dyDescent="0.35">
      <c r="B74" s="189">
        <v>9.4792082221375598</v>
      </c>
      <c r="C74" s="189">
        <v>-0.43104617423716202</v>
      </c>
      <c r="D74" s="189">
        <v>0.41220489408941002</v>
      </c>
      <c r="E74" s="189">
        <v>0.200152125943797</v>
      </c>
      <c r="F74" s="189">
        <v>7.7615212337643E-2</v>
      </c>
      <c r="H74" s="182">
        <f t="shared" si="16"/>
        <v>3017.5988811565985</v>
      </c>
      <c r="I74"/>
      <c r="K74"/>
      <c r="Q74" s="182">
        <f t="shared" si="17"/>
        <v>3065.8367971114612</v>
      </c>
      <c r="R74" s="182">
        <f t="shared" si="9"/>
        <v>3114.5570922258721</v>
      </c>
      <c r="S74" s="182">
        <f t="shared" si="10"/>
        <v>3163.7645902914273</v>
      </c>
      <c r="T74" s="182">
        <f t="shared" si="11"/>
        <v>3213.4641633376377</v>
      </c>
      <c r="U74" s="182">
        <f t="shared" si="12"/>
        <v>3263.6607321143101</v>
      </c>
      <c r="V74" s="182">
        <f t="shared" si="13"/>
        <v>3314.3592665787492</v>
      </c>
      <c r="W74" s="182">
        <f t="shared" si="14"/>
        <v>3365.564786387833</v>
      </c>
      <c r="X74" s="182">
        <f t="shared" si="15"/>
        <v>3417.2823613950081</v>
      </c>
    </row>
    <row r="75" spans="2:24" ht="14.25" customHeight="1" x14ac:dyDescent="0.35">
      <c r="B75" s="189">
        <v>22.64706992752145</v>
      </c>
      <c r="C75" s="189">
        <v>-0.44715021348311101</v>
      </c>
      <c r="D75" s="189">
        <v>1.9286413805616189</v>
      </c>
      <c r="E75" s="189">
        <v>0.33619473919335202</v>
      </c>
      <c r="F75" s="189">
        <v>7.1960119496593006E-2</v>
      </c>
      <c r="H75" s="182">
        <f t="shared" si="16"/>
        <v>2740.4133196996258</v>
      </c>
      <c r="I75"/>
      <c r="K75"/>
      <c r="Q75" s="182">
        <f t="shared" si="17"/>
        <v>2801.9167287527648</v>
      </c>
      <c r="R75" s="182">
        <f t="shared" si="9"/>
        <v>2864.0351718964357</v>
      </c>
      <c r="S75" s="182">
        <f t="shared" si="10"/>
        <v>2926.7747994715446</v>
      </c>
      <c r="T75" s="182">
        <f t="shared" si="11"/>
        <v>2990.1418233224022</v>
      </c>
      <c r="U75" s="182">
        <f t="shared" si="12"/>
        <v>3054.1425174117703</v>
      </c>
      <c r="V75" s="182">
        <f t="shared" si="13"/>
        <v>3118.7832184420304</v>
      </c>
      <c r="W75" s="182">
        <f t="shared" si="14"/>
        <v>3184.0703264825952</v>
      </c>
      <c r="X75" s="182">
        <f t="shared" si="15"/>
        <v>3250.0103056035641</v>
      </c>
    </row>
    <row r="76" spans="2:24" ht="14.25" customHeight="1" x14ac:dyDescent="0.35">
      <c r="B76" s="189">
        <v>11.25787019247432</v>
      </c>
      <c r="C76" s="189">
        <v>-0.75775289716777405</v>
      </c>
      <c r="D76" s="189">
        <v>0.48786933626050999</v>
      </c>
      <c r="E76" s="189">
        <v>0.246230562066304</v>
      </c>
      <c r="F76" s="189">
        <v>7.9911291350060004E-2</v>
      </c>
      <c r="H76" s="182">
        <f t="shared" si="16"/>
        <v>2683.1605768084878</v>
      </c>
      <c r="I76"/>
      <c r="K76"/>
      <c r="Q76" s="182">
        <f t="shared" si="17"/>
        <v>2735.2626177050661</v>
      </c>
      <c r="R76" s="182">
        <f t="shared" si="9"/>
        <v>2787.8856790106106</v>
      </c>
      <c r="S76" s="182">
        <f t="shared" si="10"/>
        <v>2841.0349709292095</v>
      </c>
      <c r="T76" s="182">
        <f t="shared" si="11"/>
        <v>2894.7157557669952</v>
      </c>
      <c r="U76" s="182">
        <f t="shared" si="12"/>
        <v>2948.9333484531589</v>
      </c>
      <c r="V76" s="182">
        <f t="shared" si="13"/>
        <v>3003.6931170661833</v>
      </c>
      <c r="W76" s="182">
        <f t="shared" si="14"/>
        <v>3059.0004833653393</v>
      </c>
      <c r="X76" s="182">
        <f t="shared" si="15"/>
        <v>3114.860923327486</v>
      </c>
    </row>
    <row r="77" spans="2:24" ht="14.25" customHeight="1" x14ac:dyDescent="0.35">
      <c r="B77" s="189">
        <v>3.679806615039706</v>
      </c>
      <c r="C77" s="189">
        <v>-0.434902920282775</v>
      </c>
      <c r="D77" s="189">
        <v>2.307514694549115</v>
      </c>
      <c r="E77" s="189">
        <v>8.6816508409999993E-6</v>
      </c>
      <c r="F77" s="189">
        <v>5.5508341544150998E-2</v>
      </c>
      <c r="H77" s="182">
        <f t="shared" si="16"/>
        <v>2771.4510006195328</v>
      </c>
      <c r="I77"/>
      <c r="K77"/>
      <c r="Q77" s="182">
        <f t="shared" si="17"/>
        <v>2810.3343734563655</v>
      </c>
      <c r="R77" s="182">
        <f t="shared" si="9"/>
        <v>2849.606580021567</v>
      </c>
      <c r="S77" s="182">
        <f t="shared" si="10"/>
        <v>2889.2715086524199</v>
      </c>
      <c r="T77" s="182">
        <f t="shared" si="11"/>
        <v>2929.3330865695816</v>
      </c>
      <c r="U77" s="182">
        <f t="shared" si="12"/>
        <v>2969.7952802659147</v>
      </c>
      <c r="V77" s="182">
        <f t="shared" si="13"/>
        <v>3010.6620958992107</v>
      </c>
      <c r="W77" s="182">
        <f t="shared" si="14"/>
        <v>3051.9375796888407</v>
      </c>
      <c r="X77" s="182">
        <f t="shared" si="15"/>
        <v>3093.6258183163663</v>
      </c>
    </row>
    <row r="78" spans="2:24" ht="14.25" customHeight="1" x14ac:dyDescent="0.35">
      <c r="B78" s="189">
        <v>0.21031492918737099</v>
      </c>
      <c r="C78" s="189">
        <v>0.10865842750940299</v>
      </c>
      <c r="D78" s="189">
        <v>1.541809635248089</v>
      </c>
      <c r="E78" s="189">
        <v>0.25293855081664401</v>
      </c>
      <c r="F78" s="189">
        <v>1.6463339108188001E-2</v>
      </c>
      <c r="H78" s="182">
        <f t="shared" si="16"/>
        <v>3099.0863855047228</v>
      </c>
      <c r="I78"/>
      <c r="K78"/>
      <c r="Q78" s="182">
        <f t="shared" si="17"/>
        <v>3128.641172312351</v>
      </c>
      <c r="R78" s="182">
        <f t="shared" si="9"/>
        <v>3158.4915069880553</v>
      </c>
      <c r="S78" s="182">
        <f t="shared" si="10"/>
        <v>3188.6403450105172</v>
      </c>
      <c r="T78" s="182">
        <f t="shared" si="11"/>
        <v>3219.0906714132038</v>
      </c>
      <c r="U78" s="182">
        <f t="shared" si="12"/>
        <v>3249.8455010799166</v>
      </c>
      <c r="V78" s="182">
        <f t="shared" si="13"/>
        <v>3280.9078790432968</v>
      </c>
      <c r="W78" s="182">
        <f t="shared" si="14"/>
        <v>3312.2808807863116</v>
      </c>
      <c r="X78" s="182">
        <f t="shared" si="15"/>
        <v>3343.9676125467554</v>
      </c>
    </row>
    <row r="79" spans="2:24" ht="14.25" customHeight="1" x14ac:dyDescent="0.35">
      <c r="B79" s="189">
        <v>5.2437252058592083</v>
      </c>
      <c r="C79" s="189">
        <v>0.120629595336582</v>
      </c>
      <c r="D79" s="189">
        <v>1.867974760902912</v>
      </c>
      <c r="E79" s="189">
        <v>0.22805774254073199</v>
      </c>
      <c r="F79" s="189">
        <v>3.1169919462066001E-2</v>
      </c>
      <c r="H79" s="182">
        <f t="shared" si="16"/>
        <v>3249.8558454517956</v>
      </c>
      <c r="I79"/>
      <c r="K79"/>
      <c r="Q79" s="182">
        <f t="shared" si="17"/>
        <v>3286.7669592473612</v>
      </c>
      <c r="R79" s="182">
        <f t="shared" si="9"/>
        <v>3324.0471841808831</v>
      </c>
      <c r="S79" s="182">
        <f t="shared" si="10"/>
        <v>3361.70021136374</v>
      </c>
      <c r="T79" s="182">
        <f t="shared" si="11"/>
        <v>3399.7297688184253</v>
      </c>
      <c r="U79" s="182">
        <f t="shared" si="12"/>
        <v>3438.1396218476575</v>
      </c>
      <c r="V79" s="182">
        <f t="shared" si="13"/>
        <v>3476.9335734071819</v>
      </c>
      <c r="W79" s="182">
        <f t="shared" si="14"/>
        <v>3516.1154644823018</v>
      </c>
      <c r="X79" s="182">
        <f t="shared" si="15"/>
        <v>3555.6891744681725</v>
      </c>
    </row>
    <row r="80" spans="2:24" ht="14.25" customHeight="1" x14ac:dyDescent="0.35">
      <c r="B80" s="189">
        <v>2.888727934258438</v>
      </c>
      <c r="C80" s="189">
        <v>0.14719033091891301</v>
      </c>
      <c r="D80" s="189">
        <v>0.58112493134075305</v>
      </c>
      <c r="E80" s="189">
        <v>0.195065359067258</v>
      </c>
      <c r="F80" s="189">
        <v>4.9091689196469002E-2</v>
      </c>
      <c r="H80" s="182">
        <f t="shared" si="16"/>
        <v>3472.8203924038953</v>
      </c>
      <c r="I80"/>
      <c r="K80"/>
      <c r="Q80" s="182">
        <f t="shared" si="17"/>
        <v>3508.7250370107104</v>
      </c>
      <c r="R80" s="182">
        <f t="shared" si="9"/>
        <v>3544.9887280635935</v>
      </c>
      <c r="S80" s="182">
        <f t="shared" si="10"/>
        <v>3581.6150560270053</v>
      </c>
      <c r="T80" s="182">
        <f t="shared" si="11"/>
        <v>3618.6076472700511</v>
      </c>
      <c r="U80" s="182">
        <f t="shared" si="12"/>
        <v>3655.9701644255269</v>
      </c>
      <c r="V80" s="182">
        <f t="shared" si="13"/>
        <v>3693.7063067525578</v>
      </c>
      <c r="W80" s="182">
        <f t="shared" si="14"/>
        <v>3731.8198105028596</v>
      </c>
      <c r="X80" s="182">
        <f t="shared" si="15"/>
        <v>3770.314449290664</v>
      </c>
    </row>
    <row r="81" spans="2:24" ht="14.25" customHeight="1" x14ac:dyDescent="0.35">
      <c r="B81" s="189">
        <v>2.6231710743420001E-3</v>
      </c>
      <c r="C81" s="189">
        <v>0.115028473445841</v>
      </c>
      <c r="D81" s="189">
        <v>0.39198138710423602</v>
      </c>
      <c r="E81" s="189">
        <v>0.170844574206412</v>
      </c>
      <c r="F81" s="189">
        <v>4.7843225478155997E-2</v>
      </c>
      <c r="H81" s="182">
        <f t="shared" si="16"/>
        <v>3476.6459191978633</v>
      </c>
      <c r="I81"/>
      <c r="K81"/>
      <c r="Q81" s="182">
        <f t="shared" si="17"/>
        <v>3509.6283252416315</v>
      </c>
      <c r="R81" s="182">
        <f t="shared" si="9"/>
        <v>3542.9405553458364</v>
      </c>
      <c r="S81" s="182">
        <f t="shared" si="10"/>
        <v>3576.5859077510841</v>
      </c>
      <c r="T81" s="182">
        <f t="shared" si="11"/>
        <v>3610.5677136803843</v>
      </c>
      <c r="U81" s="182">
        <f t="shared" si="12"/>
        <v>3644.8893376689771</v>
      </c>
      <c r="V81" s="182">
        <f t="shared" si="13"/>
        <v>3679.5541778974552</v>
      </c>
      <c r="W81" s="182">
        <f t="shared" si="14"/>
        <v>3714.5656665282195</v>
      </c>
      <c r="X81" s="182">
        <f t="shared" si="15"/>
        <v>3749.9272700452902</v>
      </c>
    </row>
    <row r="82" spans="2:24" ht="14.25" customHeight="1" x14ac:dyDescent="0.35">
      <c r="B82" s="189">
        <v>7.4916107588400607</v>
      </c>
      <c r="C82" s="189">
        <v>0.20436389589922599</v>
      </c>
      <c r="D82" s="189">
        <v>1.0869049734267939</v>
      </c>
      <c r="E82" s="189">
        <v>3.3544383834642998E-2</v>
      </c>
      <c r="F82" s="189">
        <v>7.2993138703905003E-2</v>
      </c>
      <c r="H82" s="182">
        <f t="shared" si="16"/>
        <v>3568.0620100646474</v>
      </c>
      <c r="I82"/>
      <c r="K82"/>
      <c r="Q82" s="182">
        <f t="shared" si="17"/>
        <v>3609.5492277122003</v>
      </c>
      <c r="R82" s="182">
        <f t="shared" si="9"/>
        <v>3651.4513175362281</v>
      </c>
      <c r="S82" s="182">
        <f t="shared" si="10"/>
        <v>3693.7724282584968</v>
      </c>
      <c r="T82" s="182">
        <f t="shared" si="11"/>
        <v>3736.5167500879879</v>
      </c>
      <c r="U82" s="182">
        <f t="shared" si="12"/>
        <v>3779.6885151357737</v>
      </c>
      <c r="V82" s="182">
        <f t="shared" si="13"/>
        <v>3823.2919978340369</v>
      </c>
      <c r="W82" s="182">
        <f t="shared" si="14"/>
        <v>3867.3315153592835</v>
      </c>
      <c r="X82" s="182">
        <f t="shared" si="15"/>
        <v>3911.8114280597824</v>
      </c>
    </row>
    <row r="83" spans="2:24" ht="14.25" customHeight="1" x14ac:dyDescent="0.35">
      <c r="B83" s="189">
        <v>6.6016150865630339</v>
      </c>
      <c r="C83" s="189">
        <v>6.4697341944168998E-2</v>
      </c>
      <c r="D83" s="189">
        <v>1.5767849520525781</v>
      </c>
      <c r="E83" s="189">
        <v>0.22935414836023599</v>
      </c>
      <c r="F83" s="189">
        <v>4.2851346052972E-2</v>
      </c>
      <c r="H83" s="182">
        <f t="shared" si="16"/>
        <v>3371.5818397992989</v>
      </c>
      <c r="I83"/>
      <c r="K83"/>
      <c r="Q83" s="182">
        <f t="shared" si="17"/>
        <v>3412.2072271555976</v>
      </c>
      <c r="R83" s="182">
        <f t="shared" si="9"/>
        <v>3453.2388683854588</v>
      </c>
      <c r="S83" s="182">
        <f t="shared" si="10"/>
        <v>3494.6808260276193</v>
      </c>
      <c r="T83" s="182">
        <f t="shared" si="11"/>
        <v>3536.537203246201</v>
      </c>
      <c r="U83" s="182">
        <f t="shared" si="12"/>
        <v>3578.8121442369688</v>
      </c>
      <c r="V83" s="182">
        <f t="shared" si="13"/>
        <v>3621.5098346376435</v>
      </c>
      <c r="W83" s="182">
        <f t="shared" si="14"/>
        <v>3664.6345019423261</v>
      </c>
      <c r="X83" s="182">
        <f t="shared" si="15"/>
        <v>3708.1904159200549</v>
      </c>
    </row>
    <row r="84" spans="2:24" ht="14.25" customHeight="1" x14ac:dyDescent="0.35">
      <c r="B84" s="189">
        <v>6.8121115428773908</v>
      </c>
      <c r="C84" s="189">
        <v>0.207827987979392</v>
      </c>
      <c r="D84" s="189">
        <v>1.111912848113711</v>
      </c>
      <c r="E84" s="189">
        <v>6.1884194728000007E-5</v>
      </c>
      <c r="F84" s="189">
        <v>7.2819128001309005E-2</v>
      </c>
      <c r="H84" s="182">
        <f t="shared" si="16"/>
        <v>3489.2391241626137</v>
      </c>
      <c r="I84"/>
      <c r="K84"/>
      <c r="Q84" s="182">
        <f t="shared" si="17"/>
        <v>3529.0696298773937</v>
      </c>
      <c r="R84" s="182">
        <f t="shared" si="9"/>
        <v>3569.298440649321</v>
      </c>
      <c r="S84" s="182">
        <f t="shared" si="10"/>
        <v>3609.9295395289678</v>
      </c>
      <c r="T84" s="182">
        <f t="shared" si="11"/>
        <v>3650.9669493974106</v>
      </c>
      <c r="U84" s="182">
        <f t="shared" si="12"/>
        <v>3692.4147333645378</v>
      </c>
      <c r="V84" s="182">
        <f t="shared" si="13"/>
        <v>3734.2769951713367</v>
      </c>
      <c r="W84" s="182">
        <f t="shared" si="14"/>
        <v>3776.5578795962033</v>
      </c>
      <c r="X84" s="182">
        <f t="shared" si="15"/>
        <v>3819.2615728653191</v>
      </c>
    </row>
    <row r="85" spans="2:24" ht="14.25" customHeight="1" x14ac:dyDescent="0.35">
      <c r="B85" s="189">
        <v>6.9657414839018834</v>
      </c>
      <c r="C85" s="189">
        <v>0.24192835319373099</v>
      </c>
      <c r="D85" s="189">
        <v>1.107673204099995</v>
      </c>
      <c r="E85" s="189">
        <v>1.1394556967E-5</v>
      </c>
      <c r="F85" s="189">
        <v>7.3026238434190996E-2</v>
      </c>
      <c r="H85" s="182">
        <f t="shared" si="16"/>
        <v>3530.5481657132896</v>
      </c>
      <c r="I85"/>
      <c r="K85"/>
      <c r="Q85" s="182">
        <f t="shared" si="17"/>
        <v>3570.446133419407</v>
      </c>
      <c r="R85" s="182">
        <f t="shared" si="9"/>
        <v>3610.7430808025861</v>
      </c>
      <c r="S85" s="182">
        <f t="shared" si="10"/>
        <v>3651.4429976595966</v>
      </c>
      <c r="T85" s="182">
        <f t="shared" si="11"/>
        <v>3692.5499136851772</v>
      </c>
      <c r="U85" s="182">
        <f t="shared" si="12"/>
        <v>3734.0678988710133</v>
      </c>
      <c r="V85" s="182">
        <f t="shared" si="13"/>
        <v>3776.0010639087081</v>
      </c>
      <c r="W85" s="182">
        <f t="shared" si="14"/>
        <v>3818.35356059678</v>
      </c>
      <c r="X85" s="182">
        <f t="shared" si="15"/>
        <v>3861.1295822517322</v>
      </c>
    </row>
    <row r="86" spans="2:24" ht="14.25" customHeight="1" x14ac:dyDescent="0.35">
      <c r="B86" s="189">
        <v>4.0139255447608997E-2</v>
      </c>
      <c r="C86" s="189">
        <v>0.14105478612528899</v>
      </c>
      <c r="D86" s="189">
        <v>0.95286058716180599</v>
      </c>
      <c r="E86" s="189">
        <v>0.19453824368612599</v>
      </c>
      <c r="F86" s="189">
        <v>3.4325800737332997E-2</v>
      </c>
      <c r="H86" s="182">
        <f t="shared" si="16"/>
        <v>3343.1627698442353</v>
      </c>
      <c r="I86"/>
      <c r="K86"/>
      <c r="Q86" s="182">
        <f t="shared" si="17"/>
        <v>3374.4509519898306</v>
      </c>
      <c r="R86" s="182">
        <f t="shared" si="9"/>
        <v>3406.0520159568814</v>
      </c>
      <c r="S86" s="182">
        <f t="shared" si="10"/>
        <v>3437.969090563603</v>
      </c>
      <c r="T86" s="182">
        <f t="shared" si="11"/>
        <v>3470.205335916392</v>
      </c>
      <c r="U86" s="182">
        <f t="shared" si="12"/>
        <v>3502.7639437227081</v>
      </c>
      <c r="V86" s="182">
        <f t="shared" si="13"/>
        <v>3535.6481376070878</v>
      </c>
      <c r="W86" s="182">
        <f t="shared" si="14"/>
        <v>3568.8611734303113</v>
      </c>
      <c r="X86" s="182">
        <f t="shared" si="15"/>
        <v>3602.4063396117672</v>
      </c>
    </row>
    <row r="87" spans="2:24" ht="14.25" customHeight="1" x14ac:dyDescent="0.35">
      <c r="B87" s="189">
        <v>4.880206968645707</v>
      </c>
      <c r="C87" s="189">
        <v>5.9223888276491998E-2</v>
      </c>
      <c r="D87" s="189">
        <v>0.89162760191379598</v>
      </c>
      <c r="E87" s="189">
        <v>0.21895041882022301</v>
      </c>
      <c r="F87" s="189">
        <v>4.9459693889772997E-2</v>
      </c>
      <c r="H87" s="182">
        <f t="shared" si="16"/>
        <v>3418.4283339946223</v>
      </c>
      <c r="I87"/>
      <c r="K87"/>
      <c r="Q87" s="182">
        <f t="shared" si="17"/>
        <v>3457.5434062466984</v>
      </c>
      <c r="R87" s="182">
        <f t="shared" si="9"/>
        <v>3497.0496292212961</v>
      </c>
      <c r="S87" s="182">
        <f t="shared" si="10"/>
        <v>3536.9509144256394</v>
      </c>
      <c r="T87" s="182">
        <f t="shared" si="11"/>
        <v>3577.2512124820259</v>
      </c>
      <c r="U87" s="182">
        <f t="shared" si="12"/>
        <v>3617.9545135189765</v>
      </c>
      <c r="V87" s="182">
        <f t="shared" si="13"/>
        <v>3659.0648475662965</v>
      </c>
      <c r="W87" s="182">
        <f t="shared" si="14"/>
        <v>3700.5862849540899</v>
      </c>
      <c r="X87" s="182">
        <f t="shared" si="15"/>
        <v>3742.5229367157608</v>
      </c>
    </row>
    <row r="88" spans="2:24" ht="14.25" customHeight="1" x14ac:dyDescent="0.35">
      <c r="B88" s="189">
        <v>2.5313572607023271</v>
      </c>
      <c r="C88" s="189">
        <v>-1.798230628096E-3</v>
      </c>
      <c r="D88" s="189">
        <v>1.8890466931894589</v>
      </c>
      <c r="E88" s="189">
        <v>0.33625452927260702</v>
      </c>
      <c r="F88" s="189">
        <v>2.0172999838299998E-3</v>
      </c>
      <c r="H88" s="182">
        <f t="shared" si="16"/>
        <v>2619.357747150088</v>
      </c>
      <c r="I88"/>
      <c r="K88"/>
      <c r="Q88" s="182">
        <f t="shared" si="17"/>
        <v>2648.6141446324414</v>
      </c>
      <c r="R88" s="182">
        <f t="shared" si="9"/>
        <v>2678.1631060896175</v>
      </c>
      <c r="S88" s="182">
        <f t="shared" si="10"/>
        <v>2708.0075571613661</v>
      </c>
      <c r="T88" s="182">
        <f t="shared" si="11"/>
        <v>2738.1504527438319</v>
      </c>
      <c r="U88" s="182">
        <f t="shared" si="12"/>
        <v>2768.5947772821223</v>
      </c>
      <c r="V88" s="182">
        <f t="shared" si="13"/>
        <v>2799.3435450657953</v>
      </c>
      <c r="W88" s="182">
        <f t="shared" si="14"/>
        <v>2830.3998005273061</v>
      </c>
      <c r="X88" s="182">
        <f t="shared" si="15"/>
        <v>2861.7666185434314</v>
      </c>
    </row>
    <row r="89" spans="2:24" ht="14.25" customHeight="1" x14ac:dyDescent="0.35">
      <c r="B89" s="189">
        <v>9.742731036271886</v>
      </c>
      <c r="C89" s="189">
        <v>-3.0010552063585769</v>
      </c>
      <c r="D89" s="189">
        <v>0.317388543550643</v>
      </c>
      <c r="E89" s="189">
        <v>0.39498978843720001</v>
      </c>
      <c r="F89" s="189">
        <v>7.8473673723014004E-2</v>
      </c>
      <c r="H89" s="182">
        <f t="shared" si="16"/>
        <v>-20.4158981082428</v>
      </c>
      <c r="I89"/>
      <c r="K89"/>
      <c r="Q89" s="182">
        <f t="shared" si="17"/>
        <v>37.688057659780497</v>
      </c>
      <c r="R89" s="182">
        <f t="shared" si="9"/>
        <v>96.37305298548381</v>
      </c>
      <c r="S89" s="182">
        <f t="shared" si="10"/>
        <v>155.64489826444378</v>
      </c>
      <c r="T89" s="182">
        <f t="shared" si="11"/>
        <v>215.50946199619329</v>
      </c>
      <c r="U89" s="182">
        <f t="shared" si="12"/>
        <v>275.97267136525988</v>
      </c>
      <c r="V89" s="182">
        <f t="shared" si="13"/>
        <v>337.0405128280172</v>
      </c>
      <c r="W89" s="182">
        <f t="shared" si="14"/>
        <v>398.71903270540406</v>
      </c>
      <c r="X89" s="182">
        <f t="shared" si="15"/>
        <v>461.01433778156297</v>
      </c>
    </row>
    <row r="90" spans="2:24" ht="14.25" customHeight="1" x14ac:dyDescent="0.35">
      <c r="B90" s="189">
        <v>8.0865904107856004E-2</v>
      </c>
      <c r="C90" s="189">
        <v>0.115082675506055</v>
      </c>
      <c r="D90" s="189">
        <v>1.793039091329478</v>
      </c>
      <c r="E90" s="189">
        <v>0.28214516966199998</v>
      </c>
      <c r="F90" s="189">
        <v>5.8010155709990003E-3</v>
      </c>
      <c r="H90" s="182">
        <f t="shared" si="16"/>
        <v>2933.456190698078</v>
      </c>
      <c r="I90"/>
      <c r="K90"/>
      <c r="Q90" s="182">
        <f t="shared" si="17"/>
        <v>2961.0996636652008</v>
      </c>
      <c r="R90" s="182">
        <f t="shared" si="9"/>
        <v>2989.0195713619951</v>
      </c>
      <c r="S90" s="182">
        <f t="shared" si="10"/>
        <v>3017.2186781357577</v>
      </c>
      <c r="T90" s="182">
        <f t="shared" si="11"/>
        <v>3045.6997759772566</v>
      </c>
      <c r="U90" s="182">
        <f t="shared" si="12"/>
        <v>3074.4656847971714</v>
      </c>
      <c r="V90" s="182">
        <f t="shared" si="13"/>
        <v>3103.5192527052845</v>
      </c>
      <c r="W90" s="182">
        <f t="shared" si="14"/>
        <v>3132.8633562924806</v>
      </c>
      <c r="X90" s="182">
        <f t="shared" si="15"/>
        <v>3162.5009009155469</v>
      </c>
    </row>
    <row r="91" spans="2:24" ht="14.25" customHeight="1" x14ac:dyDescent="0.35">
      <c r="B91" s="189">
        <v>4.6705126793359997E-3</v>
      </c>
      <c r="C91" s="189">
        <v>-3.2439510224847998</v>
      </c>
      <c r="D91" s="189">
        <v>3.217302135180073</v>
      </c>
      <c r="E91" s="189">
        <v>5.7655587741527001E-2</v>
      </c>
      <c r="F91" s="189">
        <v>3.8470410671360998E-2</v>
      </c>
      <c r="H91" s="182">
        <f t="shared" si="16"/>
        <v>-1104.5075746668024</v>
      </c>
      <c r="I91"/>
      <c r="K91"/>
      <c r="Q91" s="182">
        <f t="shared" si="17"/>
        <v>-1065.1457636937091</v>
      </c>
      <c r="R91" s="182">
        <f t="shared" si="9"/>
        <v>-1025.3903346108852</v>
      </c>
      <c r="S91" s="182">
        <f t="shared" si="10"/>
        <v>-985.23735123723282</v>
      </c>
      <c r="T91" s="182">
        <f t="shared" si="11"/>
        <v>-944.68283802984411</v>
      </c>
      <c r="U91" s="182">
        <f t="shared" si="12"/>
        <v>-903.72277969038169</v>
      </c>
      <c r="V91" s="182">
        <f t="shared" si="13"/>
        <v>-862.35312076752416</v>
      </c>
      <c r="W91" s="182">
        <f t="shared" si="14"/>
        <v>-820.56976525543791</v>
      </c>
      <c r="X91" s="182">
        <f t="shared" si="15"/>
        <v>-778.36857618823137</v>
      </c>
    </row>
    <row r="92" spans="2:24" ht="14.25" customHeight="1" x14ac:dyDescent="0.35">
      <c r="B92" s="189">
        <v>3.6762155912177552</v>
      </c>
      <c r="C92" s="189">
        <v>-0.43478195422400401</v>
      </c>
      <c r="D92" s="189">
        <v>2.30783077350655</v>
      </c>
      <c r="E92" s="189">
        <v>3.2634623220000001E-6</v>
      </c>
      <c r="F92" s="189">
        <v>5.5497529070243003E-2</v>
      </c>
      <c r="H92" s="182">
        <f t="shared" si="16"/>
        <v>2771.7311506192491</v>
      </c>
      <c r="I92"/>
      <c r="K92"/>
      <c r="Q92" s="182">
        <f t="shared" si="17"/>
        <v>2810.6111401751909</v>
      </c>
      <c r="R92" s="182">
        <f t="shared" si="9"/>
        <v>2849.879929626693</v>
      </c>
      <c r="S92" s="182">
        <f t="shared" si="10"/>
        <v>2889.5414069727099</v>
      </c>
      <c r="T92" s="182">
        <f t="shared" si="11"/>
        <v>2929.5994990921868</v>
      </c>
      <c r="U92" s="182">
        <f t="shared" si="12"/>
        <v>2970.0581721328581</v>
      </c>
      <c r="V92" s="182">
        <f t="shared" si="13"/>
        <v>3010.9214319039361</v>
      </c>
      <c r="W92" s="182">
        <f t="shared" si="14"/>
        <v>3052.1933242727255</v>
      </c>
      <c r="X92" s="182">
        <f t="shared" si="15"/>
        <v>3093.8779355652023</v>
      </c>
    </row>
    <row r="93" spans="2:24" ht="14.25" customHeight="1" x14ac:dyDescent="0.35">
      <c r="B93" s="189">
        <v>2.8886384737400001E-3</v>
      </c>
      <c r="C93" s="189">
        <v>-3.9386481779369001E-2</v>
      </c>
      <c r="D93" s="189">
        <v>0.810751015273805</v>
      </c>
      <c r="E93" s="189">
        <v>0.103877945641244</v>
      </c>
      <c r="F93" s="189">
        <v>5.3140328684646999E-2</v>
      </c>
      <c r="H93" s="182">
        <f t="shared" si="16"/>
        <v>3379.0641607683515</v>
      </c>
      <c r="I93"/>
      <c r="K93"/>
      <c r="Q93" s="182">
        <f t="shared" si="17"/>
        <v>3413.4702136184605</v>
      </c>
      <c r="R93" s="182">
        <f t="shared" si="9"/>
        <v>3448.220326997071</v>
      </c>
      <c r="S93" s="182">
        <f t="shared" si="10"/>
        <v>3483.3179415094673</v>
      </c>
      <c r="T93" s="182">
        <f t="shared" si="11"/>
        <v>3518.7665321669874</v>
      </c>
      <c r="U93" s="182">
        <f t="shared" si="12"/>
        <v>3554.5696087310826</v>
      </c>
      <c r="V93" s="182">
        <f t="shared" si="13"/>
        <v>3590.7307160608193</v>
      </c>
      <c r="W93" s="182">
        <f t="shared" si="14"/>
        <v>3627.2534344638534</v>
      </c>
      <c r="X93" s="182">
        <f t="shared" si="15"/>
        <v>3664.1413800509176</v>
      </c>
    </row>
    <row r="94" spans="2:24" ht="14.25" customHeight="1" x14ac:dyDescent="0.35">
      <c r="B94" s="189">
        <v>5.8776159677130001E-3</v>
      </c>
      <c r="C94" s="189">
        <v>-1.056367730466794</v>
      </c>
      <c r="D94" s="189">
        <v>1.107333318159252</v>
      </c>
      <c r="E94" s="189">
        <v>1.99579605366E-4</v>
      </c>
      <c r="F94" s="189">
        <v>6.2952369403066005E-2</v>
      </c>
      <c r="H94" s="182">
        <f t="shared" si="16"/>
        <v>1887.4141149143525</v>
      </c>
      <c r="I94"/>
      <c r="K94"/>
      <c r="Q94" s="182">
        <f t="shared" si="17"/>
        <v>1922.7080948085074</v>
      </c>
      <c r="R94" s="182">
        <f t="shared" si="9"/>
        <v>1958.3550145016038</v>
      </c>
      <c r="S94" s="182">
        <f t="shared" si="10"/>
        <v>1994.3584033916316</v>
      </c>
      <c r="T94" s="182">
        <f t="shared" si="11"/>
        <v>2030.7218261705589</v>
      </c>
      <c r="U94" s="182">
        <f t="shared" si="12"/>
        <v>2067.4488831772755</v>
      </c>
      <c r="V94" s="182">
        <f t="shared" si="13"/>
        <v>2104.5432107540601</v>
      </c>
      <c r="W94" s="182">
        <f t="shared" si="14"/>
        <v>2142.0084816066119</v>
      </c>
      <c r="X94" s="182">
        <f t="shared" si="15"/>
        <v>2179.8484051676892</v>
      </c>
    </row>
    <row r="95" spans="2:24" ht="14.25" customHeight="1" x14ac:dyDescent="0.35">
      <c r="B95" s="189">
        <v>1.794121465647E-2</v>
      </c>
      <c r="C95" s="189">
        <v>-2.435861943611946</v>
      </c>
      <c r="D95" s="189">
        <v>3.0094606498286698</v>
      </c>
      <c r="E95" s="189">
        <v>0.103367024404215</v>
      </c>
      <c r="F95" s="189">
        <v>3.3174972273364002E-2</v>
      </c>
      <c r="H95" s="182">
        <f t="shared" si="16"/>
        <v>20.905094546741338</v>
      </c>
      <c r="I95"/>
      <c r="K95"/>
      <c r="Q95" s="182">
        <f t="shared" si="17"/>
        <v>58.981657613837342</v>
      </c>
      <c r="R95" s="182">
        <f t="shared" si="9"/>
        <v>97.438986311604367</v>
      </c>
      <c r="S95" s="182">
        <f t="shared" si="10"/>
        <v>136.28088829634999</v>
      </c>
      <c r="T95" s="182">
        <f t="shared" si="11"/>
        <v>175.51120930094226</v>
      </c>
      <c r="U95" s="182">
        <f t="shared" si="12"/>
        <v>215.13383351558059</v>
      </c>
      <c r="V95" s="182">
        <f t="shared" si="13"/>
        <v>255.15268397236559</v>
      </c>
      <c r="W95" s="182">
        <f t="shared" si="14"/>
        <v>295.57172293371855</v>
      </c>
      <c r="X95" s="182">
        <f t="shared" si="15"/>
        <v>336.39495228468445</v>
      </c>
    </row>
    <row r="96" spans="2:24" ht="14.25" customHeight="1" x14ac:dyDescent="0.35">
      <c r="B96" s="189">
        <v>0.44455676336308297</v>
      </c>
      <c r="C96" s="189">
        <v>8.4137587025684996E-2</v>
      </c>
      <c r="D96" s="189">
        <v>0.54372863614378997</v>
      </c>
      <c r="E96" s="189">
        <v>0.169794366444696</v>
      </c>
      <c r="F96" s="189">
        <v>4.8255619091728E-2</v>
      </c>
      <c r="H96" s="182">
        <f t="shared" si="16"/>
        <v>3477.7353281087799</v>
      </c>
      <c r="I96"/>
      <c r="K96"/>
      <c r="Q96" s="182">
        <f t="shared" si="17"/>
        <v>3511.7384207216101</v>
      </c>
      <c r="R96" s="182">
        <f t="shared" si="9"/>
        <v>3546.0815442605685</v>
      </c>
      <c r="S96" s="182">
        <f t="shared" si="10"/>
        <v>3580.7680990349163</v>
      </c>
      <c r="T96" s="182">
        <f t="shared" si="11"/>
        <v>3615.8015193570077</v>
      </c>
      <c r="U96" s="182">
        <f t="shared" si="12"/>
        <v>3651.18527388232</v>
      </c>
      <c r="V96" s="182">
        <f t="shared" si="13"/>
        <v>3686.9228659528858</v>
      </c>
      <c r="W96" s="182">
        <f t="shared" si="14"/>
        <v>3723.0178339441568</v>
      </c>
      <c r="X96" s="182">
        <f t="shared" si="15"/>
        <v>3759.4737516153409</v>
      </c>
    </row>
    <row r="97" spans="2:24" ht="14.25" customHeight="1" x14ac:dyDescent="0.35">
      <c r="B97" s="189">
        <v>9.4460895739540002E-2</v>
      </c>
      <c r="C97" s="189">
        <v>-0.84078794283442504</v>
      </c>
      <c r="D97" s="189">
        <v>2.5795990604456E-2</v>
      </c>
      <c r="E97" s="189">
        <v>0.154678810626558</v>
      </c>
      <c r="F97" s="189">
        <v>6.6275460451011001E-2</v>
      </c>
      <c r="H97" s="182">
        <f t="shared" si="16"/>
        <v>2527.4062440067664</v>
      </c>
      <c r="I97"/>
      <c r="K97"/>
      <c r="Q97" s="182">
        <f t="shared" si="17"/>
        <v>2565.8568844704873</v>
      </c>
      <c r="R97" s="182">
        <f t="shared" si="9"/>
        <v>2604.692031338845</v>
      </c>
      <c r="S97" s="182">
        <f t="shared" si="10"/>
        <v>2643.9155296758868</v>
      </c>
      <c r="T97" s="182">
        <f t="shared" si="11"/>
        <v>2683.5312629962982</v>
      </c>
      <c r="U97" s="182">
        <f t="shared" si="12"/>
        <v>2723.5431536499141</v>
      </c>
      <c r="V97" s="182">
        <f t="shared" si="13"/>
        <v>2763.9551632100661</v>
      </c>
      <c r="W97" s="182">
        <f t="shared" si="14"/>
        <v>2804.7712928658193</v>
      </c>
      <c r="X97" s="182">
        <f t="shared" si="15"/>
        <v>2845.9955838181309</v>
      </c>
    </row>
    <row r="98" spans="2:24" ht="14.25" customHeight="1" x14ac:dyDescent="0.35">
      <c r="B98" s="189">
        <v>0.374841762995409</v>
      </c>
      <c r="C98" s="189">
        <v>0.11874044185787801</v>
      </c>
      <c r="D98" s="189">
        <v>1.793062607012017</v>
      </c>
      <c r="E98" s="189">
        <v>0.26681817136601399</v>
      </c>
      <c r="F98" s="189">
        <v>9.6934182148680006E-3</v>
      </c>
      <c r="H98" s="182">
        <f t="shared" si="16"/>
        <v>3003.2221673191393</v>
      </c>
      <c r="I98"/>
      <c r="K98"/>
      <c r="Q98" s="182">
        <f t="shared" si="17"/>
        <v>3031.8589212298662</v>
      </c>
      <c r="R98" s="182">
        <f t="shared" si="9"/>
        <v>3060.7820426796993</v>
      </c>
      <c r="S98" s="182">
        <f t="shared" si="10"/>
        <v>3089.9943953440315</v>
      </c>
      <c r="T98" s="182">
        <f t="shared" si="11"/>
        <v>3119.4988715350069</v>
      </c>
      <c r="U98" s="182">
        <f t="shared" si="12"/>
        <v>3149.2983924878918</v>
      </c>
      <c r="V98" s="182">
        <f t="shared" si="13"/>
        <v>3179.3959086503055</v>
      </c>
      <c r="W98" s="182">
        <f t="shared" si="14"/>
        <v>3209.7943999743438</v>
      </c>
      <c r="X98" s="182">
        <f t="shared" si="15"/>
        <v>3240.4968762116218</v>
      </c>
    </row>
    <row r="99" spans="2:24" ht="14.25" customHeight="1" x14ac:dyDescent="0.35">
      <c r="B99" s="189">
        <v>2.025882265352E-3</v>
      </c>
      <c r="C99" s="189">
        <v>0.118090382120298</v>
      </c>
      <c r="D99" s="189">
        <v>0.37548908482570997</v>
      </c>
      <c r="E99" s="189">
        <v>0.171304426134711</v>
      </c>
      <c r="F99" s="189">
        <v>4.7917539891208998E-2</v>
      </c>
      <c r="H99" s="182">
        <f t="shared" si="16"/>
        <v>3477.6146266570649</v>
      </c>
      <c r="I99"/>
      <c r="K99"/>
      <c r="Q99" s="182">
        <f t="shared" si="17"/>
        <v>3510.5584307831359</v>
      </c>
      <c r="R99" s="182">
        <f t="shared" si="9"/>
        <v>3543.8316729504677</v>
      </c>
      <c r="S99" s="182">
        <f t="shared" si="10"/>
        <v>3577.4376475394729</v>
      </c>
      <c r="T99" s="182">
        <f t="shared" si="11"/>
        <v>3611.3796818743676</v>
      </c>
      <c r="U99" s="182">
        <f t="shared" si="12"/>
        <v>3645.6611365526119</v>
      </c>
      <c r="V99" s="182">
        <f t="shared" si="13"/>
        <v>3680.2854057776376</v>
      </c>
      <c r="W99" s="182">
        <f t="shared" si="14"/>
        <v>3715.2559176949148</v>
      </c>
      <c r="X99" s="182">
        <f t="shared" si="15"/>
        <v>3750.5761347313642</v>
      </c>
    </row>
    <row r="100" spans="2:24" ht="14.25" customHeight="1" x14ac:dyDescent="0.35">
      <c r="B100" s="189">
        <v>0.14350428438778201</v>
      </c>
      <c r="C100" s="189">
        <v>0.117256277017785</v>
      </c>
      <c r="D100" s="189">
        <v>1.431385231212287</v>
      </c>
      <c r="E100" s="189">
        <v>0.257333613138647</v>
      </c>
      <c r="F100" s="189">
        <v>1.6097163452501E-2</v>
      </c>
      <c r="H100" s="182">
        <f t="shared" si="16"/>
        <v>3061.840555368326</v>
      </c>
      <c r="I100"/>
      <c r="K100"/>
      <c r="Q100" s="182">
        <f t="shared" si="17"/>
        <v>3090.8091987835005</v>
      </c>
      <c r="R100" s="182">
        <f t="shared" si="9"/>
        <v>3120.067528632826</v>
      </c>
      <c r="S100" s="182">
        <f t="shared" si="10"/>
        <v>3149.6184417806453</v>
      </c>
      <c r="T100" s="182">
        <f t="shared" si="11"/>
        <v>3179.4648640599426</v>
      </c>
      <c r="U100" s="182">
        <f t="shared" si="12"/>
        <v>3209.6097505620328</v>
      </c>
      <c r="V100" s="182">
        <f t="shared" si="13"/>
        <v>3240.056085929144</v>
      </c>
      <c r="W100" s="182">
        <f t="shared" si="14"/>
        <v>3270.8068846499259</v>
      </c>
      <c r="X100" s="182">
        <f t="shared" si="15"/>
        <v>3301.865191357916</v>
      </c>
    </row>
    <row r="101" spans="2:24" ht="14.25" customHeight="1" x14ac:dyDescent="0.35">
      <c r="B101" s="189">
        <v>2.2789695214929999E-3</v>
      </c>
      <c r="C101" s="189">
        <v>0.12757604488534399</v>
      </c>
      <c r="D101" s="189">
        <v>0.459202255301847</v>
      </c>
      <c r="E101" s="189">
        <v>0.177954581402232</v>
      </c>
      <c r="F101" s="189">
        <v>4.5213415635188998E-2</v>
      </c>
      <c r="H101" s="182">
        <f t="shared" si="16"/>
        <v>3451.6275456753801</v>
      </c>
      <c r="I101"/>
      <c r="K101"/>
      <c r="Q101" s="182">
        <f t="shared" si="17"/>
        <v>3484.1644036203456</v>
      </c>
      <c r="R101" s="182">
        <f t="shared" si="9"/>
        <v>3517.0266301447609</v>
      </c>
      <c r="S101" s="182">
        <f t="shared" si="10"/>
        <v>3550.2174789344199</v>
      </c>
      <c r="T101" s="182">
        <f t="shared" si="11"/>
        <v>3583.7402362119756</v>
      </c>
      <c r="U101" s="182">
        <f t="shared" si="12"/>
        <v>3617.5982210623069</v>
      </c>
      <c r="V101" s="182">
        <f t="shared" si="13"/>
        <v>3651.7947857611416</v>
      </c>
      <c r="W101" s="182">
        <f t="shared" si="14"/>
        <v>3686.3333161069645</v>
      </c>
      <c r="X101" s="182">
        <f t="shared" si="15"/>
        <v>3721.2172317562454</v>
      </c>
    </row>
    <row r="102" spans="2:24" ht="14.25" customHeight="1" x14ac:dyDescent="0.35">
      <c r="B102" s="189">
        <v>11.064361820878631</v>
      </c>
      <c r="C102" s="189">
        <v>-3.3180896479971129</v>
      </c>
      <c r="D102" s="189">
        <v>0.304381615415516</v>
      </c>
      <c r="E102" s="189">
        <v>0.42862104417672098</v>
      </c>
      <c r="F102" s="189">
        <v>7.9998823040834999E-2</v>
      </c>
      <c r="H102" s="182">
        <f t="shared" si="16"/>
        <v>-436.14814441225644</v>
      </c>
      <c r="I102"/>
      <c r="K102"/>
      <c r="Q102" s="182">
        <f t="shared" si="17"/>
        <v>-375.69122272591994</v>
      </c>
      <c r="R102" s="182">
        <f t="shared" si="9"/>
        <v>-314.62973182272071</v>
      </c>
      <c r="S102" s="182">
        <f t="shared" si="10"/>
        <v>-252.95762601048864</v>
      </c>
      <c r="T102" s="182">
        <f t="shared" si="11"/>
        <v>-190.66879914013543</v>
      </c>
      <c r="U102" s="182">
        <f t="shared" si="12"/>
        <v>-127.75708400107806</v>
      </c>
      <c r="V102" s="182">
        <f t="shared" si="13"/>
        <v>-64.216251710630331</v>
      </c>
      <c r="W102" s="182">
        <f t="shared" si="14"/>
        <v>-4.0011097278693342E-2</v>
      </c>
      <c r="X102" s="182">
        <f t="shared" si="15"/>
        <v>64.777991922208457</v>
      </c>
    </row>
    <row r="103" spans="2:24" ht="14.25" customHeight="1" x14ac:dyDescent="0.35">
      <c r="B103" s="189">
        <v>15.12881414251761</v>
      </c>
      <c r="C103" s="189">
        <v>9.4124611678852999E-2</v>
      </c>
      <c r="D103" s="189">
        <v>0.98085758557020997</v>
      </c>
      <c r="E103" s="189">
        <v>0.20656282666058401</v>
      </c>
      <c r="F103" s="189">
        <v>7.5271130034109998E-2</v>
      </c>
      <c r="H103" s="182">
        <f t="shared" si="16"/>
        <v>3413.8943496899456</v>
      </c>
      <c r="I103"/>
      <c r="K103"/>
      <c r="Q103" s="182">
        <f t="shared" si="17"/>
        <v>3464.7090329502471</v>
      </c>
      <c r="R103" s="182">
        <f t="shared" si="9"/>
        <v>3516.0318630431516</v>
      </c>
      <c r="S103" s="182">
        <f t="shared" si="10"/>
        <v>3567.8679214369849</v>
      </c>
      <c r="T103" s="182">
        <f t="shared" si="11"/>
        <v>3620.2223404147571</v>
      </c>
      <c r="U103" s="182">
        <f t="shared" si="12"/>
        <v>3673.1003035823064</v>
      </c>
      <c r="V103" s="182">
        <f t="shared" si="13"/>
        <v>3726.5070463815309</v>
      </c>
      <c r="W103" s="182">
        <f t="shared" si="14"/>
        <v>3780.4478566087487</v>
      </c>
      <c r="X103" s="182">
        <f t="shared" si="15"/>
        <v>3834.9280749382388</v>
      </c>
    </row>
    <row r="104" spans="2:24" ht="14.25" customHeight="1" x14ac:dyDescent="0.35">
      <c r="B104" s="189">
        <v>6.9979078883362522</v>
      </c>
      <c r="C104" s="189">
        <v>0.24194578069668299</v>
      </c>
      <c r="D104" s="189">
        <v>1.116346751642352</v>
      </c>
      <c r="E104" s="189">
        <v>1.0811178375000001E-5</v>
      </c>
      <c r="F104" s="189">
        <v>7.2988254155303994E-2</v>
      </c>
      <c r="H104" s="182">
        <f t="shared" si="16"/>
        <v>3530.0407538677887</v>
      </c>
      <c r="I104"/>
      <c r="K104"/>
      <c r="Q104" s="182">
        <f t="shared" si="17"/>
        <v>3569.9719414524852</v>
      </c>
      <c r="R104" s="182">
        <f t="shared" si="9"/>
        <v>3610.3024409130294</v>
      </c>
      <c r="S104" s="182">
        <f t="shared" si="10"/>
        <v>3651.0362453681782</v>
      </c>
      <c r="T104" s="182">
        <f t="shared" si="11"/>
        <v>3692.1773878678787</v>
      </c>
      <c r="U104" s="182">
        <f t="shared" si="12"/>
        <v>3733.7299417925765</v>
      </c>
      <c r="V104" s="182">
        <f t="shared" si="13"/>
        <v>3775.6980212565209</v>
      </c>
      <c r="W104" s="182">
        <f t="shared" si="14"/>
        <v>3818.0857815151048</v>
      </c>
      <c r="X104" s="182">
        <f t="shared" si="15"/>
        <v>3860.8974193762747</v>
      </c>
    </row>
    <row r="105" spans="2:24" ht="14.25" customHeight="1" x14ac:dyDescent="0.35">
      <c r="B105" s="189">
        <v>3.7008726113259862</v>
      </c>
      <c r="C105" s="189">
        <v>2.7023915743149998E-3</v>
      </c>
      <c r="D105" s="189">
        <v>2.0073014233197E-2</v>
      </c>
      <c r="E105" s="189">
        <v>0.21531200400579301</v>
      </c>
      <c r="F105" s="189">
        <v>5.8132333643615003E-2</v>
      </c>
      <c r="H105" s="182">
        <f t="shared" si="16"/>
        <v>3341.463346108731</v>
      </c>
      <c r="I105"/>
      <c r="K105"/>
      <c r="Q105" s="182">
        <f t="shared" si="17"/>
        <v>3379.2730222816458</v>
      </c>
      <c r="R105" s="182">
        <f t="shared" si="9"/>
        <v>3417.4607952162896</v>
      </c>
      <c r="S105" s="182">
        <f t="shared" si="10"/>
        <v>3456.0304458802798</v>
      </c>
      <c r="T105" s="182">
        <f t="shared" si="11"/>
        <v>3494.9857930509088</v>
      </c>
      <c r="U105" s="182">
        <f t="shared" si="12"/>
        <v>3534.3306936932454</v>
      </c>
      <c r="V105" s="182">
        <f t="shared" si="13"/>
        <v>3574.0690433420045</v>
      </c>
      <c r="W105" s="182">
        <f t="shared" si="14"/>
        <v>3614.2047764872514</v>
      </c>
      <c r="X105" s="182">
        <f t="shared" si="15"/>
        <v>3654.7418669639515</v>
      </c>
    </row>
    <row r="106" spans="2:24" ht="14.25" customHeight="1" x14ac:dyDescent="0.35">
      <c r="B106" s="189">
        <v>2.120380727485E-3</v>
      </c>
      <c r="C106" s="189">
        <v>0.111730749285525</v>
      </c>
      <c r="D106" s="189">
        <v>1.7920454620146411</v>
      </c>
      <c r="E106" s="189">
        <v>0.28225989647226701</v>
      </c>
      <c r="F106" s="189">
        <v>5.5572339644800002E-3</v>
      </c>
      <c r="H106" s="182">
        <f t="shared" si="16"/>
        <v>2926.539498226603</v>
      </c>
      <c r="I106"/>
      <c r="K106"/>
      <c r="Q106" s="182">
        <f t="shared" si="17"/>
        <v>2954.0714740187782</v>
      </c>
      <c r="R106" s="182">
        <f t="shared" si="9"/>
        <v>2981.8787695688757</v>
      </c>
      <c r="S106" s="182">
        <f t="shared" si="10"/>
        <v>3009.9641380744738</v>
      </c>
      <c r="T106" s="182">
        <f t="shared" si="11"/>
        <v>3038.3303602651276</v>
      </c>
      <c r="U106" s="182">
        <f t="shared" si="12"/>
        <v>3066.9802446776885</v>
      </c>
      <c r="V106" s="182">
        <f t="shared" si="13"/>
        <v>3095.9166279343744</v>
      </c>
      <c r="W106" s="182">
        <f t="shared" si="14"/>
        <v>3125.1423750236277</v>
      </c>
      <c r="X106" s="182">
        <f t="shared" si="15"/>
        <v>3154.6603795837736</v>
      </c>
    </row>
    <row r="107" spans="2:24" ht="14.25" customHeight="1" x14ac:dyDescent="0.35">
      <c r="B107" s="189">
        <v>8.7962865890412782</v>
      </c>
      <c r="C107" s="189">
        <v>-2.1128107292065792</v>
      </c>
      <c r="D107" s="189">
        <v>5.0939545217943E-2</v>
      </c>
      <c r="E107" s="189">
        <v>0.42939297088876199</v>
      </c>
      <c r="F107" s="189">
        <v>5.7307710915041998E-2</v>
      </c>
      <c r="H107" s="182">
        <f t="shared" si="16"/>
        <v>525.65316447706255</v>
      </c>
      <c r="I107"/>
      <c r="K107"/>
      <c r="Q107" s="182">
        <f t="shared" si="17"/>
        <v>574.28244495682657</v>
      </c>
      <c r="R107" s="182">
        <f t="shared" si="9"/>
        <v>623.39801824138885</v>
      </c>
      <c r="S107" s="182">
        <f t="shared" si="10"/>
        <v>673.00474725879621</v>
      </c>
      <c r="T107" s="182">
        <f t="shared" si="11"/>
        <v>723.10754356637744</v>
      </c>
      <c r="U107" s="182">
        <f t="shared" si="12"/>
        <v>773.71136783703469</v>
      </c>
      <c r="V107" s="182">
        <f t="shared" si="13"/>
        <v>824.82123035039831</v>
      </c>
      <c r="W107" s="182">
        <f t="shared" si="14"/>
        <v>876.44219148889579</v>
      </c>
      <c r="X107" s="182">
        <f t="shared" si="15"/>
        <v>928.57936223877823</v>
      </c>
    </row>
    <row r="108" spans="2:24" ht="14.25" customHeight="1" x14ac:dyDescent="0.35">
      <c r="B108" s="189">
        <v>13.74835751442207</v>
      </c>
      <c r="C108" s="189">
        <v>-0.64089326071255603</v>
      </c>
      <c r="D108" s="189">
        <v>4.5622305644583E-2</v>
      </c>
      <c r="E108" s="189">
        <v>0.32965791763943197</v>
      </c>
      <c r="F108" s="189">
        <v>7.6113831725043005E-2</v>
      </c>
      <c r="H108" s="182">
        <f t="shared" si="16"/>
        <v>2563.4267847929259</v>
      </c>
      <c r="I108"/>
      <c r="K108"/>
      <c r="Q108" s="182">
        <f t="shared" si="17"/>
        <v>2615.5017202010763</v>
      </c>
      <c r="R108" s="182">
        <f t="shared" si="9"/>
        <v>2668.0974049633078</v>
      </c>
      <c r="S108" s="182">
        <f t="shared" si="10"/>
        <v>2721.219046573161</v>
      </c>
      <c r="T108" s="182">
        <f t="shared" si="11"/>
        <v>2774.8719045991129</v>
      </c>
      <c r="U108" s="182">
        <f t="shared" si="12"/>
        <v>2829.0612912053248</v>
      </c>
      <c r="V108" s="182">
        <f t="shared" si="13"/>
        <v>2883.7925716775981</v>
      </c>
      <c r="W108" s="182">
        <f t="shared" si="14"/>
        <v>2939.0711649545947</v>
      </c>
      <c r="X108" s="182">
        <f t="shared" si="15"/>
        <v>2994.9025441643612</v>
      </c>
    </row>
    <row r="109" spans="2:24" ht="14.25" customHeight="1" x14ac:dyDescent="0.35">
      <c r="B109" s="189">
        <v>1.7587273832720001</v>
      </c>
      <c r="C109" s="189">
        <v>-0.73277186285055496</v>
      </c>
      <c r="D109" s="189">
        <v>2.561480510820159</v>
      </c>
      <c r="E109" s="189">
        <v>6.7409635878999999E-5</v>
      </c>
      <c r="F109" s="189">
        <v>4.9431214697765999E-2</v>
      </c>
      <c r="H109" s="182">
        <f t="shared" si="16"/>
        <v>2409.3443800150098</v>
      </c>
      <c r="I109"/>
      <c r="K109"/>
      <c r="Q109" s="182">
        <f t="shared" si="17"/>
        <v>2446.9314685348872</v>
      </c>
      <c r="R109" s="182">
        <f t="shared" si="9"/>
        <v>2484.8944279399639</v>
      </c>
      <c r="S109" s="182">
        <f t="shared" si="10"/>
        <v>2523.2370169390915</v>
      </c>
      <c r="T109" s="182">
        <f t="shared" si="11"/>
        <v>2561.9630318282107</v>
      </c>
      <c r="U109" s="182">
        <f t="shared" si="12"/>
        <v>2601.07630686622</v>
      </c>
      <c r="V109" s="182">
        <f t="shared" si="13"/>
        <v>2640.5807146546099</v>
      </c>
      <c r="W109" s="182">
        <f t="shared" si="14"/>
        <v>2680.4801665208847</v>
      </c>
      <c r="X109" s="182">
        <f t="shared" si="15"/>
        <v>2720.7786129058209</v>
      </c>
    </row>
    <row r="110" spans="2:24" ht="14.25" customHeight="1" x14ac:dyDescent="0.35">
      <c r="B110" s="189">
        <v>2.2119494084373601</v>
      </c>
      <c r="C110" s="189">
        <v>-0.31019334564170098</v>
      </c>
      <c r="D110" s="189">
        <v>1.739809824193622</v>
      </c>
      <c r="E110" s="189">
        <v>0.31926358382818099</v>
      </c>
      <c r="F110" s="189">
        <v>1.4808587300743E-2</v>
      </c>
      <c r="H110" s="182">
        <f t="shared" si="16"/>
        <v>2589.5006116038753</v>
      </c>
      <c r="I110"/>
      <c r="K110"/>
      <c r="Q110" s="182">
        <f t="shared" si="17"/>
        <v>2622.8670318460272</v>
      </c>
      <c r="R110" s="182">
        <f t="shared" si="9"/>
        <v>2656.5671162906006</v>
      </c>
      <c r="S110" s="182">
        <f t="shared" si="10"/>
        <v>2690.6042015796197</v>
      </c>
      <c r="T110" s="182">
        <f t="shared" si="11"/>
        <v>2724.9816577215292</v>
      </c>
      <c r="U110" s="182">
        <f t="shared" si="12"/>
        <v>2759.7028884248575</v>
      </c>
      <c r="V110" s="182">
        <f t="shared" si="13"/>
        <v>2794.7713314352191</v>
      </c>
      <c r="W110" s="182">
        <f t="shared" si="14"/>
        <v>2830.1904588756852</v>
      </c>
      <c r="X110" s="182">
        <f t="shared" si="15"/>
        <v>2865.9637775905544</v>
      </c>
    </row>
    <row r="111" spans="2:24" ht="14.25" customHeight="1" x14ac:dyDescent="0.35">
      <c r="B111" s="189">
        <v>13.3587301857463</v>
      </c>
      <c r="C111" s="189">
        <v>0.241752845951659</v>
      </c>
      <c r="D111" s="189">
        <v>0.95464940411210197</v>
      </c>
      <c r="E111" s="189">
        <v>8.8619642894405007E-2</v>
      </c>
      <c r="F111" s="189">
        <v>7.9908147699049997E-2</v>
      </c>
      <c r="H111" s="182">
        <f t="shared" si="16"/>
        <v>3445.5062839214074</v>
      </c>
      <c r="I111"/>
      <c r="K111"/>
      <c r="Q111" s="182">
        <f t="shared" si="17"/>
        <v>3492.2212064335322</v>
      </c>
      <c r="R111" s="182">
        <f t="shared" si="9"/>
        <v>3539.4032781707783</v>
      </c>
      <c r="S111" s="182">
        <f t="shared" si="10"/>
        <v>3587.0571706253968</v>
      </c>
      <c r="T111" s="182">
        <f t="shared" si="11"/>
        <v>3635.1876020045611</v>
      </c>
      <c r="U111" s="182">
        <f t="shared" si="12"/>
        <v>3683.7993376975173</v>
      </c>
      <c r="V111" s="182">
        <f t="shared" si="13"/>
        <v>3732.8971907474029</v>
      </c>
      <c r="W111" s="182">
        <f t="shared" si="14"/>
        <v>3782.4860223277879</v>
      </c>
      <c r="X111" s="182">
        <f t="shared" si="15"/>
        <v>3832.5707422239761</v>
      </c>
    </row>
    <row r="112" spans="2:24" ht="14.25" customHeight="1" x14ac:dyDescent="0.35">
      <c r="B112" s="189">
        <v>8.2241701579697732</v>
      </c>
      <c r="C112" s="189">
        <v>0.238929397381726</v>
      </c>
      <c r="D112" s="189">
        <v>0.86424386071941794</v>
      </c>
      <c r="E112" s="189">
        <v>2.6012466732947E-2</v>
      </c>
      <c r="F112" s="189">
        <v>7.6403712596674001E-2</v>
      </c>
      <c r="H112" s="182">
        <f t="shared" si="16"/>
        <v>3521.3144272581426</v>
      </c>
      <c r="I112"/>
      <c r="K112"/>
      <c r="Q112" s="182">
        <f t="shared" si="17"/>
        <v>3562.6754007423724</v>
      </c>
      <c r="R112" s="182">
        <f t="shared" si="9"/>
        <v>3604.449983961445</v>
      </c>
      <c r="S112" s="182">
        <f t="shared" si="10"/>
        <v>3646.6423130127077</v>
      </c>
      <c r="T112" s="182">
        <f t="shared" si="11"/>
        <v>3689.2565653544825</v>
      </c>
      <c r="U112" s="182">
        <f t="shared" si="12"/>
        <v>3732.2969602196758</v>
      </c>
      <c r="V112" s="182">
        <f t="shared" si="13"/>
        <v>3775.7677590335206</v>
      </c>
      <c r="W112" s="182">
        <f t="shared" si="14"/>
        <v>3819.6732658355049</v>
      </c>
      <c r="X112" s="182">
        <f t="shared" si="15"/>
        <v>3864.0178277055079</v>
      </c>
    </row>
    <row r="113" spans="2:24" ht="14.25" customHeight="1" x14ac:dyDescent="0.35">
      <c r="B113" s="189">
        <v>3.7771385526605E-2</v>
      </c>
      <c r="C113" s="189">
        <v>-3.315428875573887</v>
      </c>
      <c r="D113" s="189">
        <v>1.1874349286316019</v>
      </c>
      <c r="E113" s="189">
        <v>0.41613231078235102</v>
      </c>
      <c r="F113" s="189">
        <v>2.3166111834979999E-3</v>
      </c>
      <c r="H113" s="182">
        <f t="shared" si="16"/>
        <v>-2214.9292999120835</v>
      </c>
      <c r="I113"/>
      <c r="K113"/>
      <c r="Q113" s="182">
        <f t="shared" si="17"/>
        <v>-2185.521469228298</v>
      </c>
      <c r="R113" s="182">
        <f t="shared" si="9"/>
        <v>-2155.8195602376736</v>
      </c>
      <c r="S113" s="182">
        <f t="shared" si="10"/>
        <v>-2125.8206321571452</v>
      </c>
      <c r="T113" s="182">
        <f t="shared" si="11"/>
        <v>-2095.5217147958101</v>
      </c>
      <c r="U113" s="182">
        <f t="shared" si="12"/>
        <v>-2064.9198082608614</v>
      </c>
      <c r="V113" s="182">
        <f t="shared" si="13"/>
        <v>-2034.0118826605637</v>
      </c>
      <c r="W113" s="182">
        <f t="shared" si="14"/>
        <v>-2002.794877804263</v>
      </c>
      <c r="X113" s="182">
        <f t="shared" si="15"/>
        <v>-1971.2657028993988</v>
      </c>
    </row>
    <row r="114" spans="2:24" ht="14.25" customHeight="1" x14ac:dyDescent="0.35">
      <c r="B114" s="189">
        <v>11.104437795883751</v>
      </c>
      <c r="C114" s="189">
        <v>0.241116204226167</v>
      </c>
      <c r="D114" s="189">
        <v>9.4077579543693002E-2</v>
      </c>
      <c r="E114" s="189">
        <v>0.143977281131801</v>
      </c>
      <c r="F114" s="189">
        <v>7.8778850866131997E-2</v>
      </c>
      <c r="H114" s="182">
        <f t="shared" si="16"/>
        <v>3445.5416317083386</v>
      </c>
      <c r="I114"/>
      <c r="K114"/>
      <c r="Q114" s="182">
        <f t="shared" si="17"/>
        <v>3489.5640954017103</v>
      </c>
      <c r="R114" s="182">
        <f t="shared" si="9"/>
        <v>3534.0267837320152</v>
      </c>
      <c r="S114" s="182">
        <f t="shared" si="10"/>
        <v>3578.9340989456232</v>
      </c>
      <c r="T114" s="182">
        <f t="shared" si="11"/>
        <v>3624.2904873113675</v>
      </c>
      <c r="U114" s="182">
        <f t="shared" si="12"/>
        <v>3670.1004395607692</v>
      </c>
      <c r="V114" s="182">
        <f t="shared" si="13"/>
        <v>3716.3684913326647</v>
      </c>
      <c r="W114" s="182">
        <f t="shared" si="14"/>
        <v>3763.0992236222796</v>
      </c>
      <c r="X114" s="182">
        <f t="shared" si="15"/>
        <v>3810.2972632347901</v>
      </c>
    </row>
    <row r="115" spans="2:24" ht="14.25" customHeight="1" x14ac:dyDescent="0.35">
      <c r="B115" s="189">
        <v>0.365558816821487</v>
      </c>
      <c r="C115" s="189">
        <v>-1.2306332358683281</v>
      </c>
      <c r="D115" s="189">
        <v>3.2088206980732612</v>
      </c>
      <c r="E115" s="189">
        <v>8.5993132484315005E-2</v>
      </c>
      <c r="F115" s="189">
        <v>2.2749802894250999E-2</v>
      </c>
      <c r="H115" s="182">
        <f t="shared" si="16"/>
        <v>1401.5260543224738</v>
      </c>
      <c r="I115"/>
      <c r="K115"/>
      <c r="Q115" s="182">
        <f t="shared" si="17"/>
        <v>1435.0999448521886</v>
      </c>
      <c r="R115" s="182">
        <f t="shared" si="9"/>
        <v>1469.0095742872004</v>
      </c>
      <c r="S115" s="182">
        <f t="shared" si="10"/>
        <v>1503.258300016563</v>
      </c>
      <c r="T115" s="182">
        <f t="shared" si="11"/>
        <v>1537.8495130032188</v>
      </c>
      <c r="U115" s="182">
        <f t="shared" si="12"/>
        <v>1572.7866381197412</v>
      </c>
      <c r="V115" s="182">
        <f t="shared" si="13"/>
        <v>1608.0731344874287</v>
      </c>
      <c r="W115" s="182">
        <f t="shared" si="14"/>
        <v>1643.7124958187937</v>
      </c>
      <c r="X115" s="182">
        <f t="shared" si="15"/>
        <v>1679.7082507634716</v>
      </c>
    </row>
    <row r="116" spans="2:24" ht="14.25" customHeight="1" x14ac:dyDescent="0.35">
      <c r="B116" s="189">
        <v>6.6609201311334516</v>
      </c>
      <c r="C116" s="189">
        <v>-2.1127361172552619</v>
      </c>
      <c r="D116" s="189">
        <v>0.78058215073873105</v>
      </c>
      <c r="E116" s="189">
        <v>0.28271590193644702</v>
      </c>
      <c r="F116" s="189">
        <v>7.0646978461200993E-2</v>
      </c>
      <c r="H116" s="182">
        <f t="shared" si="16"/>
        <v>1063.6014992996293</v>
      </c>
      <c r="I116"/>
      <c r="K116"/>
      <c r="Q116" s="182">
        <f t="shared" si="17"/>
        <v>1115.0489821008487</v>
      </c>
      <c r="R116" s="182">
        <f t="shared" si="9"/>
        <v>1167.0109397300794</v>
      </c>
      <c r="S116" s="182">
        <f t="shared" si="10"/>
        <v>1219.4925169356029</v>
      </c>
      <c r="T116" s="182">
        <f t="shared" si="11"/>
        <v>1272.4989099131817</v>
      </c>
      <c r="U116" s="182">
        <f t="shared" si="12"/>
        <v>1326.0353668205357</v>
      </c>
      <c r="V116" s="182">
        <f t="shared" si="13"/>
        <v>1380.1071882969636</v>
      </c>
      <c r="W116" s="182">
        <f t="shared" si="14"/>
        <v>1434.7197279881557</v>
      </c>
      <c r="X116" s="182">
        <f t="shared" si="15"/>
        <v>1489.8783930762602</v>
      </c>
    </row>
    <row r="117" spans="2:24" ht="14.25" customHeight="1" x14ac:dyDescent="0.35">
      <c r="B117" s="189">
        <v>19.193862461277831</v>
      </c>
      <c r="C117" s="189">
        <v>-3.3084039362851341</v>
      </c>
      <c r="D117" s="189">
        <v>3.2125953298115979</v>
      </c>
      <c r="E117" s="189">
        <v>0.41192321691862799</v>
      </c>
      <c r="F117" s="189">
        <v>5.4998382787632E-2</v>
      </c>
      <c r="H117" s="182">
        <f t="shared" si="16"/>
        <v>-928.2772514334024</v>
      </c>
      <c r="I117"/>
      <c r="K117"/>
      <c r="Q117" s="182">
        <f t="shared" si="17"/>
        <v>-863.14553169430565</v>
      </c>
      <c r="R117" s="182">
        <f t="shared" si="9"/>
        <v>-797.36249475781779</v>
      </c>
      <c r="S117" s="182">
        <f t="shared" si="10"/>
        <v>-730.92162745196447</v>
      </c>
      <c r="T117" s="182">
        <f t="shared" si="11"/>
        <v>-663.81635147305406</v>
      </c>
      <c r="U117" s="182">
        <f t="shared" si="12"/>
        <v>-596.0400227343539</v>
      </c>
      <c r="V117" s="182">
        <f t="shared" si="13"/>
        <v>-527.58593070826691</v>
      </c>
      <c r="W117" s="182">
        <f t="shared" si="14"/>
        <v>-458.44729776191798</v>
      </c>
      <c r="X117" s="182">
        <f t="shared" si="15"/>
        <v>-388.6172784861069</v>
      </c>
    </row>
    <row r="118" spans="2:24" ht="14.25" customHeight="1" x14ac:dyDescent="0.35">
      <c r="B118" s="189">
        <v>3.2295815221715598</v>
      </c>
      <c r="C118" s="189">
        <v>0.120527715819174</v>
      </c>
      <c r="D118" s="189">
        <v>2.5422826922038001E-2</v>
      </c>
      <c r="E118" s="189">
        <v>0.376647437472723</v>
      </c>
      <c r="F118" s="189">
        <v>2.1989628690140001E-3</v>
      </c>
      <c r="H118" s="182">
        <f t="shared" si="16"/>
        <v>1853.8521095202841</v>
      </c>
      <c r="I118"/>
      <c r="K118"/>
      <c r="Q118" s="182">
        <f t="shared" si="17"/>
        <v>1874.3899828189185</v>
      </c>
      <c r="R118" s="182">
        <f t="shared" si="9"/>
        <v>1895.1332348505391</v>
      </c>
      <c r="S118" s="182">
        <f t="shared" si="10"/>
        <v>1916.0839194024757</v>
      </c>
      <c r="T118" s="182">
        <f t="shared" si="11"/>
        <v>1937.2441107999321</v>
      </c>
      <c r="U118" s="182">
        <f t="shared" si="12"/>
        <v>1958.6159041113626</v>
      </c>
      <c r="V118" s="182">
        <f t="shared" si="13"/>
        <v>1980.2014153559076</v>
      </c>
      <c r="W118" s="182">
        <f t="shared" si="14"/>
        <v>2002.002781712898</v>
      </c>
      <c r="X118" s="182">
        <f t="shared" si="15"/>
        <v>2024.0221617334585</v>
      </c>
    </row>
    <row r="119" spans="2:24" ht="14.25" customHeight="1" x14ac:dyDescent="0.35">
      <c r="B119" s="189">
        <v>6.7483505597430566</v>
      </c>
      <c r="C119" s="189">
        <v>-8.5514741557953994E-2</v>
      </c>
      <c r="D119" s="189">
        <v>2.89955368734E-2</v>
      </c>
      <c r="E119" s="189">
        <v>0.15318660494575601</v>
      </c>
      <c r="F119" s="189">
        <v>7.6059287045291996E-2</v>
      </c>
      <c r="H119" s="182">
        <f t="shared" si="16"/>
        <v>3345.2101083375801</v>
      </c>
      <c r="I119"/>
      <c r="K119"/>
      <c r="Q119" s="182">
        <f t="shared" si="17"/>
        <v>3388.0815477376173</v>
      </c>
      <c r="R119" s="182">
        <f t="shared" si="9"/>
        <v>3431.3817015316545</v>
      </c>
      <c r="S119" s="182">
        <f t="shared" si="10"/>
        <v>3475.1148568636322</v>
      </c>
      <c r="T119" s="182">
        <f t="shared" si="11"/>
        <v>3519.2853437489293</v>
      </c>
      <c r="U119" s="182">
        <f t="shared" si="12"/>
        <v>3563.8975355030793</v>
      </c>
      <c r="V119" s="182">
        <f t="shared" si="13"/>
        <v>3608.9558491747707</v>
      </c>
      <c r="W119" s="182">
        <f t="shared" si="14"/>
        <v>3654.4647459831799</v>
      </c>
      <c r="X119" s="182">
        <f t="shared" si="15"/>
        <v>3700.4287317596727</v>
      </c>
    </row>
    <row r="120" spans="2:24" ht="14.25" customHeight="1" x14ac:dyDescent="0.35">
      <c r="B120" s="189">
        <v>7.9263548554602226</v>
      </c>
      <c r="C120" s="189">
        <v>-0.36309543140794398</v>
      </c>
      <c r="D120" s="189">
        <v>2.6510828434397001E-2</v>
      </c>
      <c r="E120" s="189">
        <v>0.296183193489514</v>
      </c>
      <c r="F120" s="189">
        <v>6.0879014409978997E-2</v>
      </c>
      <c r="H120" s="182">
        <f t="shared" si="16"/>
        <v>2812.1961142965361</v>
      </c>
      <c r="I120"/>
      <c r="K120"/>
      <c r="Q120" s="182">
        <f t="shared" si="17"/>
        <v>2855.4625130728746</v>
      </c>
      <c r="R120" s="182">
        <f t="shared" si="9"/>
        <v>2899.1615758369762</v>
      </c>
      <c r="S120" s="182">
        <f t="shared" si="10"/>
        <v>2943.297629228719</v>
      </c>
      <c r="T120" s="182">
        <f t="shared" si="11"/>
        <v>2987.875043154379</v>
      </c>
      <c r="U120" s="182">
        <f t="shared" si="12"/>
        <v>3032.8982312192957</v>
      </c>
      <c r="V120" s="182">
        <f t="shared" si="13"/>
        <v>3078.3716511648618</v>
      </c>
      <c r="W120" s="182">
        <f t="shared" si="14"/>
        <v>3124.2998053098836</v>
      </c>
      <c r="X120" s="182">
        <f t="shared" si="15"/>
        <v>3170.6872409963553</v>
      </c>
    </row>
    <row r="121" spans="2:24" ht="14.25" customHeight="1" x14ac:dyDescent="0.35">
      <c r="B121" s="189">
        <v>5.2859092954353439</v>
      </c>
      <c r="C121" s="189">
        <v>-5.0164829089001002E-2</v>
      </c>
      <c r="D121" s="189">
        <v>3.4676463794865997E-2</v>
      </c>
      <c r="E121" s="189">
        <v>0.21156495437123701</v>
      </c>
      <c r="F121" s="189">
        <v>6.3484322262684995E-2</v>
      </c>
      <c r="H121" s="182">
        <f t="shared" si="16"/>
        <v>3303.5414031349242</v>
      </c>
      <c r="I121"/>
      <c r="K121"/>
      <c r="Q121" s="182">
        <f t="shared" si="17"/>
        <v>3343.693581655989</v>
      </c>
      <c r="R121" s="182">
        <f t="shared" si="9"/>
        <v>3384.2472819622644</v>
      </c>
      <c r="S121" s="182">
        <f t="shared" si="10"/>
        <v>3425.2065192716027</v>
      </c>
      <c r="T121" s="182">
        <f t="shared" si="11"/>
        <v>3466.5753489540339</v>
      </c>
      <c r="U121" s="182">
        <f t="shared" si="12"/>
        <v>3508.3578669332901</v>
      </c>
      <c r="V121" s="182">
        <f t="shared" si="13"/>
        <v>3550.558210092338</v>
      </c>
      <c r="W121" s="182">
        <f t="shared" si="14"/>
        <v>3593.1805566829767</v>
      </c>
      <c r="X121" s="182">
        <f t="shared" si="15"/>
        <v>3636.2291267395226</v>
      </c>
    </row>
    <row r="122" spans="2:24" ht="14.25" customHeight="1" x14ac:dyDescent="0.35">
      <c r="B122" s="189">
        <v>0.14763721522727799</v>
      </c>
      <c r="C122" s="189">
        <v>0.116497629132314</v>
      </c>
      <c r="D122" s="189">
        <v>1.8037462371744519</v>
      </c>
      <c r="E122" s="189">
        <v>0.28254029604376901</v>
      </c>
      <c r="F122" s="189">
        <v>5.725893929976E-3</v>
      </c>
      <c r="H122" s="182">
        <f t="shared" si="16"/>
        <v>2932.4948313524806</v>
      </c>
      <c r="I122"/>
      <c r="K122"/>
      <c r="Q122" s="182">
        <f t="shared" si="17"/>
        <v>2960.1867596750576</v>
      </c>
      <c r="R122" s="182">
        <f t="shared" si="9"/>
        <v>2988.1556072808598</v>
      </c>
      <c r="S122" s="182">
        <f t="shared" si="10"/>
        <v>3016.4041433627208</v>
      </c>
      <c r="T122" s="182">
        <f t="shared" si="11"/>
        <v>3044.9351648054003</v>
      </c>
      <c r="U122" s="182">
        <f t="shared" si="12"/>
        <v>3073.7514964625066</v>
      </c>
      <c r="V122" s="182">
        <f t="shared" si="13"/>
        <v>3102.855991436184</v>
      </c>
      <c r="W122" s="182">
        <f t="shared" si="14"/>
        <v>3132.2515313595977</v>
      </c>
      <c r="X122" s="182">
        <f t="shared" si="15"/>
        <v>3161.941026682246</v>
      </c>
    </row>
    <row r="123" spans="2:24" ht="14.25" customHeight="1" x14ac:dyDescent="0.35">
      <c r="B123" s="189">
        <v>2.2550402893E-3</v>
      </c>
      <c r="C123" s="189">
        <v>-0.58771883961754201</v>
      </c>
      <c r="D123" s="189">
        <v>2.3274787592001669</v>
      </c>
      <c r="E123" s="189">
        <v>2.3085049190000002E-6</v>
      </c>
      <c r="F123" s="189">
        <v>4.6495110138874002E-2</v>
      </c>
      <c r="H123" s="182">
        <f t="shared" si="16"/>
        <v>2573.9364387825899</v>
      </c>
      <c r="I123"/>
      <c r="K123"/>
      <c r="Q123" s="182">
        <f t="shared" si="17"/>
        <v>2608.8098980305203</v>
      </c>
      <c r="R123" s="182">
        <f t="shared" si="9"/>
        <v>2644.0320918709299</v>
      </c>
      <c r="S123" s="182">
        <f t="shared" si="10"/>
        <v>2679.6065076497443</v>
      </c>
      <c r="T123" s="182">
        <f t="shared" si="11"/>
        <v>2715.5366675863456</v>
      </c>
      <c r="U123" s="182">
        <f t="shared" si="12"/>
        <v>2751.8261291223139</v>
      </c>
      <c r="V123" s="182">
        <f t="shared" si="13"/>
        <v>2788.4784852736411</v>
      </c>
      <c r="W123" s="182">
        <f t="shared" si="14"/>
        <v>2825.4973649864824</v>
      </c>
      <c r="X123" s="182">
        <f t="shared" si="15"/>
        <v>2862.8864334964519</v>
      </c>
    </row>
    <row r="124" spans="2:24" ht="14.25" customHeight="1" x14ac:dyDescent="0.35">
      <c r="B124" s="189">
        <v>2.0655200291209998E-3</v>
      </c>
      <c r="C124" s="189">
        <v>0.118956329295203</v>
      </c>
      <c r="D124" s="189">
        <v>1.4574174986051649</v>
      </c>
      <c r="E124" s="189">
        <v>0.216697239014389</v>
      </c>
      <c r="F124" s="189">
        <v>2.2959162125075001E-2</v>
      </c>
      <c r="H124" s="182">
        <f t="shared" si="16"/>
        <v>3201.6507513236979</v>
      </c>
      <c r="I124"/>
      <c r="K124"/>
      <c r="Q124" s="182">
        <f t="shared" si="17"/>
        <v>3231.8215099920926</v>
      </c>
      <c r="R124" s="182">
        <f t="shared" si="9"/>
        <v>3262.2939762471706</v>
      </c>
      <c r="S124" s="182">
        <f t="shared" si="10"/>
        <v>3293.0711671647996</v>
      </c>
      <c r="T124" s="182">
        <f t="shared" si="11"/>
        <v>3324.1561299916048</v>
      </c>
      <c r="U124" s="182">
        <f t="shared" si="12"/>
        <v>3355.5519424466779</v>
      </c>
      <c r="V124" s="182">
        <f t="shared" si="13"/>
        <v>3387.261713026302</v>
      </c>
      <c r="W124" s="182">
        <f t="shared" si="14"/>
        <v>3419.2885813117227</v>
      </c>
      <c r="X124" s="182">
        <f t="shared" si="15"/>
        <v>3451.6357182799975</v>
      </c>
    </row>
    <row r="125" spans="2:24" ht="14.25" customHeight="1" x14ac:dyDescent="0.35">
      <c r="B125" s="189">
        <v>7.4384806792040212</v>
      </c>
      <c r="C125" s="189">
        <v>0.19869847326147799</v>
      </c>
      <c r="D125" s="189">
        <v>1.424457087117829</v>
      </c>
      <c r="E125" s="189">
        <v>2.3293831319132E-2</v>
      </c>
      <c r="F125" s="189">
        <v>6.9149149102190999E-2</v>
      </c>
      <c r="H125" s="182">
        <f t="shared" si="16"/>
        <v>3533.9782742199045</v>
      </c>
      <c r="I125"/>
      <c r="K125"/>
      <c r="Q125" s="182">
        <f t="shared" si="17"/>
        <v>3575.1489797935569</v>
      </c>
      <c r="R125" s="182">
        <f t="shared" si="9"/>
        <v>3616.7313924229456</v>
      </c>
      <c r="S125" s="182">
        <f t="shared" si="10"/>
        <v>3658.7296291786288</v>
      </c>
      <c r="T125" s="182">
        <f t="shared" si="11"/>
        <v>3701.1478483018682</v>
      </c>
      <c r="U125" s="182">
        <f t="shared" si="12"/>
        <v>3743.99024961634</v>
      </c>
      <c r="V125" s="182">
        <f t="shared" si="13"/>
        <v>3787.2610749439568</v>
      </c>
      <c r="W125" s="182">
        <f t="shared" si="14"/>
        <v>3830.9646085248496</v>
      </c>
      <c r="X125" s="182">
        <f t="shared" si="15"/>
        <v>3875.1051774415514</v>
      </c>
    </row>
    <row r="126" spans="2:24" ht="14.25" customHeight="1" x14ac:dyDescent="0.35">
      <c r="B126" s="189">
        <v>0.386506155954082</v>
      </c>
      <c r="C126" s="189">
        <v>7.6413291777824993E-2</v>
      </c>
      <c r="D126" s="189">
        <v>0.84937793245262405</v>
      </c>
      <c r="E126" s="189">
        <v>0.17748719298457299</v>
      </c>
      <c r="F126" s="189">
        <v>4.2455374178756E-2</v>
      </c>
      <c r="H126" s="182">
        <f t="shared" si="16"/>
        <v>3425.2011085641188</v>
      </c>
      <c r="I126"/>
      <c r="K126"/>
      <c r="Q126" s="182">
        <f t="shared" si="17"/>
        <v>3458.7292736905456</v>
      </c>
      <c r="R126" s="182">
        <f t="shared" si="9"/>
        <v>3492.5927204682371</v>
      </c>
      <c r="S126" s="182">
        <f t="shared" si="10"/>
        <v>3526.7948017137051</v>
      </c>
      <c r="T126" s="182">
        <f t="shared" si="11"/>
        <v>3561.3389037716279</v>
      </c>
      <c r="U126" s="182">
        <f t="shared" si="12"/>
        <v>3596.2284468501302</v>
      </c>
      <c r="V126" s="182">
        <f t="shared" si="13"/>
        <v>3631.4668853594171</v>
      </c>
      <c r="W126" s="182">
        <f t="shared" si="14"/>
        <v>3667.0577082537975</v>
      </c>
      <c r="X126" s="182">
        <f t="shared" si="15"/>
        <v>3703.0044393771213</v>
      </c>
    </row>
    <row r="127" spans="2:24" ht="14.25" customHeight="1" x14ac:dyDescent="0.35">
      <c r="B127" s="189">
        <v>0.30230831566863903</v>
      </c>
      <c r="C127" s="189">
        <v>0.12135555992987999</v>
      </c>
      <c r="D127" s="189">
        <v>1.7548636765023751</v>
      </c>
      <c r="E127" s="189">
        <v>0.26771199638760601</v>
      </c>
      <c r="F127" s="189">
        <v>1.0099149212548999E-2</v>
      </c>
      <c r="H127" s="182">
        <f t="shared" si="16"/>
        <v>3016.8533948504846</v>
      </c>
      <c r="I127"/>
      <c r="K127"/>
      <c r="Q127" s="182">
        <f t="shared" si="17"/>
        <v>3045.4988685300473</v>
      </c>
      <c r="R127" s="182">
        <f t="shared" si="9"/>
        <v>3074.4307969464062</v>
      </c>
      <c r="S127" s="182">
        <f t="shared" si="10"/>
        <v>3103.652044646929</v>
      </c>
      <c r="T127" s="182">
        <f t="shared" si="11"/>
        <v>3133.1655048244565</v>
      </c>
      <c r="U127" s="182">
        <f t="shared" si="12"/>
        <v>3162.9740996037599</v>
      </c>
      <c r="V127" s="182">
        <f t="shared" si="13"/>
        <v>3193.0807803308553</v>
      </c>
      <c r="W127" s="182">
        <f t="shared" si="14"/>
        <v>3223.4885278652227</v>
      </c>
      <c r="X127" s="182">
        <f t="shared" si="15"/>
        <v>3254.2003528749333</v>
      </c>
    </row>
    <row r="128" spans="2:24" ht="14.25" customHeight="1" x14ac:dyDescent="0.35">
      <c r="B128" s="189">
        <v>5.7280299272394917</v>
      </c>
      <c r="C128" s="189">
        <v>-3.9146903417123999E-2</v>
      </c>
      <c r="D128" s="189">
        <v>1.009617340006993</v>
      </c>
      <c r="E128" s="189">
        <v>2.9633520562509001E-2</v>
      </c>
      <c r="F128" s="189">
        <v>7.1758402140718006E-2</v>
      </c>
      <c r="H128" s="182">
        <f t="shared" si="16"/>
        <v>3279.3842045079618</v>
      </c>
      <c r="I128"/>
      <c r="K128"/>
      <c r="Q128" s="182">
        <f t="shared" si="17"/>
        <v>3319.6536902934554</v>
      </c>
      <c r="R128" s="182">
        <f t="shared" si="9"/>
        <v>3360.3258709368038</v>
      </c>
      <c r="S128" s="182">
        <f t="shared" si="10"/>
        <v>3401.4047733865855</v>
      </c>
      <c r="T128" s="182">
        <f t="shared" si="11"/>
        <v>3442.8944648608654</v>
      </c>
      <c r="U128" s="182">
        <f t="shared" si="12"/>
        <v>3484.7990532498879</v>
      </c>
      <c r="V128" s="182">
        <f t="shared" si="13"/>
        <v>3527.1226875228003</v>
      </c>
      <c r="W128" s="182">
        <f t="shared" si="14"/>
        <v>3569.8695581384432</v>
      </c>
      <c r="X128" s="182">
        <f t="shared" si="15"/>
        <v>3613.0438974602412</v>
      </c>
    </row>
    <row r="129" spans="2:24" ht="14.25" customHeight="1" x14ac:dyDescent="0.35">
      <c r="B129" s="189">
        <v>17.738377013911709</v>
      </c>
      <c r="C129" s="189">
        <v>-0.63037905714502696</v>
      </c>
      <c r="D129" s="189">
        <v>2.0368144386654352</v>
      </c>
      <c r="E129" s="189">
        <v>0.29321608944639199</v>
      </c>
      <c r="F129" s="189">
        <v>6.6624584746414001E-2</v>
      </c>
      <c r="H129" s="182">
        <f t="shared" si="16"/>
        <v>2641.9674221132018</v>
      </c>
      <c r="I129"/>
      <c r="K129"/>
      <c r="Q129" s="182">
        <f t="shared" si="17"/>
        <v>2699.4480968279004</v>
      </c>
      <c r="R129" s="182">
        <f t="shared" si="9"/>
        <v>2757.5035782897457</v>
      </c>
      <c r="S129" s="182">
        <f t="shared" si="10"/>
        <v>2816.1396145662097</v>
      </c>
      <c r="T129" s="182">
        <f t="shared" si="11"/>
        <v>2875.3620112054386</v>
      </c>
      <c r="U129" s="182">
        <f t="shared" si="12"/>
        <v>2935.1766318110585</v>
      </c>
      <c r="V129" s="182">
        <f t="shared" si="13"/>
        <v>2995.5893986227356</v>
      </c>
      <c r="W129" s="182">
        <f t="shared" si="14"/>
        <v>3056.6062931025294</v>
      </c>
      <c r="X129" s="182">
        <f t="shared" si="15"/>
        <v>3118.2333565271215</v>
      </c>
    </row>
    <row r="130" spans="2:24" ht="14.25" customHeight="1" x14ac:dyDescent="0.35">
      <c r="B130" s="189">
        <v>6.3577325927183663</v>
      </c>
      <c r="C130" s="189">
        <v>-3.3049099539569862</v>
      </c>
      <c r="D130" s="189">
        <v>3.2031407284814262</v>
      </c>
      <c r="E130" s="189">
        <v>0.42711930498094203</v>
      </c>
      <c r="F130" s="189">
        <v>1.1283806956252E-2</v>
      </c>
      <c r="H130" s="182">
        <f t="shared" si="16"/>
        <v>-1312.4222422981693</v>
      </c>
      <c r="I130"/>
      <c r="K130"/>
      <c r="Q130" s="182">
        <f t="shared" si="17"/>
        <v>-1266.5756805431442</v>
      </c>
      <c r="R130" s="182">
        <f t="shared" si="9"/>
        <v>-1220.2706531705689</v>
      </c>
      <c r="S130" s="182">
        <f t="shared" si="10"/>
        <v>-1173.5025755242668</v>
      </c>
      <c r="T130" s="182">
        <f t="shared" si="11"/>
        <v>-1126.2668171015025</v>
      </c>
      <c r="U130" s="182">
        <f t="shared" si="12"/>
        <v>-1078.558701094511</v>
      </c>
      <c r="V130" s="182">
        <f t="shared" si="13"/>
        <v>-1030.3735039274488</v>
      </c>
      <c r="W130" s="182">
        <f t="shared" si="14"/>
        <v>-981.70645478871563</v>
      </c>
      <c r="X130" s="182">
        <f t="shared" si="15"/>
        <v>-932.55273515859597</v>
      </c>
    </row>
    <row r="131" spans="2:24" ht="14.25" customHeight="1" x14ac:dyDescent="0.35">
      <c r="B131" s="189">
        <v>0.475110457608096</v>
      </c>
      <c r="C131" s="189">
        <v>0.11350809411268301</v>
      </c>
      <c r="D131" s="189">
        <v>1.7262562613364989</v>
      </c>
      <c r="E131" s="189">
        <v>0.28023408205941402</v>
      </c>
      <c r="F131" s="189">
        <v>8.7017156567390005E-3</v>
      </c>
      <c r="H131" s="182">
        <f t="shared" si="16"/>
        <v>2967.7091170912918</v>
      </c>
      <c r="I131"/>
      <c r="K131"/>
      <c r="Q131" s="182">
        <f t="shared" si="17"/>
        <v>2996.1922491096543</v>
      </c>
      <c r="R131" s="182">
        <f t="shared" si="9"/>
        <v>3024.9602124482003</v>
      </c>
      <c r="S131" s="182">
        <f t="shared" si="10"/>
        <v>3054.0158554201321</v>
      </c>
      <c r="T131" s="182">
        <f t="shared" si="11"/>
        <v>3083.3620548217837</v>
      </c>
      <c r="U131" s="182">
        <f t="shared" si="12"/>
        <v>3113.0017162174513</v>
      </c>
      <c r="V131" s="182">
        <f t="shared" si="13"/>
        <v>3142.9377742270754</v>
      </c>
      <c r="W131" s="182">
        <f t="shared" si="14"/>
        <v>3173.173192816796</v>
      </c>
      <c r="X131" s="182">
        <f t="shared" si="15"/>
        <v>3203.7109655924137</v>
      </c>
    </row>
    <row r="132" spans="2:24" ht="14.25" customHeight="1" x14ac:dyDescent="0.35">
      <c r="B132" s="189">
        <v>2.558654537609101</v>
      </c>
      <c r="C132" s="189">
        <v>0.15995709574942399</v>
      </c>
      <c r="D132" s="189">
        <v>0.98154124257781405</v>
      </c>
      <c r="E132" s="189">
        <v>0.212471865664426</v>
      </c>
      <c r="F132" s="189">
        <v>3.7974058043050998E-2</v>
      </c>
      <c r="H132" s="182">
        <f t="shared" si="16"/>
        <v>3346.628822225267</v>
      </c>
      <c r="I132"/>
      <c r="K132"/>
      <c r="Q132" s="182">
        <f t="shared" si="17"/>
        <v>3380.6774640490103</v>
      </c>
      <c r="R132" s="182">
        <f t="shared" si="9"/>
        <v>3415.0665922909911</v>
      </c>
      <c r="S132" s="182">
        <f t="shared" si="10"/>
        <v>3449.7996118153924</v>
      </c>
      <c r="T132" s="182">
        <f t="shared" si="11"/>
        <v>3484.8799615350367</v>
      </c>
      <c r="U132" s="182">
        <f t="shared" si="12"/>
        <v>3520.3111147518775</v>
      </c>
      <c r="V132" s="182">
        <f t="shared" si="13"/>
        <v>3556.0965795008869</v>
      </c>
      <c r="W132" s="182">
        <f t="shared" si="14"/>
        <v>3592.2398988973869</v>
      </c>
      <c r="X132" s="182">
        <f t="shared" si="15"/>
        <v>3628.7446514878516</v>
      </c>
    </row>
    <row r="133" spans="2:24" ht="14.25" customHeight="1" x14ac:dyDescent="0.35">
      <c r="B133" s="189">
        <v>7.1182688670794558</v>
      </c>
      <c r="C133" s="189">
        <v>0.22197502266982899</v>
      </c>
      <c r="D133" s="189">
        <v>1.493121307716768</v>
      </c>
      <c r="E133" s="189">
        <v>1.05003920059E-4</v>
      </c>
      <c r="F133" s="189">
        <v>6.8646944270815996E-2</v>
      </c>
      <c r="H133" s="182">
        <f t="shared" si="16"/>
        <v>3506.2986688923515</v>
      </c>
      <c r="I133"/>
      <c r="K133"/>
      <c r="Q133" s="182">
        <f t="shared" si="17"/>
        <v>3546.4470239397606</v>
      </c>
      <c r="R133" s="182">
        <f t="shared" si="9"/>
        <v>3586.9968625376441</v>
      </c>
      <c r="S133" s="182">
        <f t="shared" si="10"/>
        <v>3627.9521995215064</v>
      </c>
      <c r="T133" s="182">
        <f t="shared" si="11"/>
        <v>3669.3170898752069</v>
      </c>
      <c r="U133" s="182">
        <f t="shared" si="12"/>
        <v>3711.0956291324442</v>
      </c>
      <c r="V133" s="182">
        <f t="shared" si="13"/>
        <v>3753.2919537822545</v>
      </c>
      <c r="W133" s="182">
        <f t="shared" si="14"/>
        <v>3795.9102416785622</v>
      </c>
      <c r="X133" s="182">
        <f t="shared" si="15"/>
        <v>3838.954712453834</v>
      </c>
    </row>
    <row r="134" spans="2:24" ht="14.25" customHeight="1" x14ac:dyDescent="0.35">
      <c r="B134" s="189">
        <v>17.197616559985239</v>
      </c>
      <c r="C134" s="189">
        <v>0.241906724693602</v>
      </c>
      <c r="D134" s="189">
        <v>2.019217871880703</v>
      </c>
      <c r="E134" s="189">
        <v>0.14422528470929699</v>
      </c>
      <c r="F134" s="189">
        <v>6.3669607180107002E-2</v>
      </c>
      <c r="H134" s="182">
        <f t="shared" si="16"/>
        <v>3149.7954937066716</v>
      </c>
      <c r="I134"/>
      <c r="K134"/>
      <c r="Q134" s="182">
        <f t="shared" si="17"/>
        <v>3198.153413987869</v>
      </c>
      <c r="R134" s="182">
        <f t="shared" ref="R134:R197" si="18">SUMPRODUCT($B134:$F134,$J$7:$N$7)</f>
        <v>3246.9949134718786</v>
      </c>
      <c r="S134" s="182">
        <f t="shared" ref="S134:S197" si="19">SUMPRODUCT($B134:$F134,$J$8:$N$8)</f>
        <v>3296.3248279507288</v>
      </c>
      <c r="T134" s="182">
        <f t="shared" ref="T134:T197" si="20">SUMPRODUCT($B134:$F134,$J$9:$N$9)</f>
        <v>3346.1480415743667</v>
      </c>
      <c r="U134" s="182">
        <f t="shared" ref="U134:U197" si="21">SUMPRODUCT($B134:$F134,$J$10:$N$10)</f>
        <v>3396.4694873342414</v>
      </c>
      <c r="V134" s="182">
        <f t="shared" ref="V134:V197" si="22">SUMPRODUCT($B134:$F134,$J$11:$N$11)</f>
        <v>3447.2941475517146</v>
      </c>
      <c r="W134" s="182">
        <f t="shared" ref="W134:W197" si="23">SUMPRODUCT($B134:$F134,$J$12:$N$12)</f>
        <v>3498.6270543713631</v>
      </c>
      <c r="X134" s="182">
        <f t="shared" ref="X134:X197" si="24">SUMPRODUCT($B134:$F134,$J$13:$N$13)</f>
        <v>3550.4732902592077</v>
      </c>
    </row>
    <row r="135" spans="2:24" ht="14.25" customHeight="1" x14ac:dyDescent="0.35">
      <c r="B135" s="189">
        <v>11.07062514244946</v>
      </c>
      <c r="C135" s="189">
        <v>-3.3216534370694899</v>
      </c>
      <c r="D135" s="189">
        <v>0.305207110220726</v>
      </c>
      <c r="E135" s="189">
        <v>0.42885586265085301</v>
      </c>
      <c r="F135" s="189">
        <v>7.9995026914192996E-2</v>
      </c>
      <c r="H135" s="182">
        <f t="shared" ref="H135:H198" si="25">SUMPRODUCT(B135:F135,B$3:F$3)</f>
        <v>-440.91955118355372</v>
      </c>
      <c r="I135"/>
      <c r="K135"/>
      <c r="Q135" s="182">
        <f t="shared" ref="Q135:Q198" si="26">SUMPRODUCT(B135:F135,J$6:N$6)</f>
        <v>-380.44746376502417</v>
      </c>
      <c r="R135" s="182">
        <f t="shared" si="18"/>
        <v>-319.37065547230986</v>
      </c>
      <c r="S135" s="182">
        <f t="shared" si="19"/>
        <v>-257.68307909666783</v>
      </c>
      <c r="T135" s="182">
        <f t="shared" si="20"/>
        <v>-195.37862695727017</v>
      </c>
      <c r="U135" s="182">
        <f t="shared" si="21"/>
        <v>-132.45113029647837</v>
      </c>
      <c r="V135" s="182">
        <f t="shared" si="22"/>
        <v>-68.894358669077974</v>
      </c>
      <c r="W135" s="182">
        <f t="shared" si="23"/>
        <v>-4.7020193254038531</v>
      </c>
      <c r="X135" s="182">
        <f t="shared" si="24"/>
        <v>60.132243411706895</v>
      </c>
    </row>
    <row r="136" spans="2:24" ht="14.25" customHeight="1" x14ac:dyDescent="0.35">
      <c r="B136" s="189">
        <v>5.3753744288540108</v>
      </c>
      <c r="C136" s="189">
        <v>-0.556503293870654</v>
      </c>
      <c r="D136" s="189">
        <v>1.3640718887244441</v>
      </c>
      <c r="E136" s="189">
        <v>0.34151649912620902</v>
      </c>
      <c r="F136" s="189">
        <v>3.0758575790857001E-2</v>
      </c>
      <c r="H136" s="182">
        <f t="shared" si="25"/>
        <v>2452.8611922077889</v>
      </c>
      <c r="I136"/>
      <c r="K136"/>
      <c r="Q136" s="182">
        <f t="shared" si="26"/>
        <v>2492.4808135346843</v>
      </c>
      <c r="R136" s="182">
        <f t="shared" si="18"/>
        <v>2532.4966310748491</v>
      </c>
      <c r="S136" s="182">
        <f t="shared" si="19"/>
        <v>2572.9126067904158</v>
      </c>
      <c r="T136" s="182">
        <f t="shared" si="20"/>
        <v>2613.7327422631379</v>
      </c>
      <c r="U136" s="182">
        <f t="shared" si="21"/>
        <v>2654.9610790905872</v>
      </c>
      <c r="V136" s="182">
        <f t="shared" si="22"/>
        <v>2696.6016992863106</v>
      </c>
      <c r="W136" s="182">
        <f t="shared" si="23"/>
        <v>2738.6587256839921</v>
      </c>
      <c r="X136" s="182">
        <f t="shared" si="24"/>
        <v>2781.1363223456497</v>
      </c>
    </row>
    <row r="137" spans="2:24" ht="14.25" customHeight="1" x14ac:dyDescent="0.35">
      <c r="B137" s="189">
        <v>6.6028940704459078</v>
      </c>
      <c r="C137" s="189">
        <v>0.238210736396192</v>
      </c>
      <c r="D137" s="189">
        <v>0.72485204847233298</v>
      </c>
      <c r="E137" s="189">
        <v>2.2509886305751001E-2</v>
      </c>
      <c r="F137" s="189">
        <v>7.5323350221392998E-2</v>
      </c>
      <c r="H137" s="182">
        <f t="shared" si="25"/>
        <v>3565.7117573269988</v>
      </c>
      <c r="I137"/>
      <c r="K137"/>
      <c r="Q137" s="182">
        <f t="shared" si="26"/>
        <v>3605.5840985641257</v>
      </c>
      <c r="R137" s="182">
        <f t="shared" si="18"/>
        <v>3645.8551632136241</v>
      </c>
      <c r="S137" s="182">
        <f t="shared" si="19"/>
        <v>3686.5289385096175</v>
      </c>
      <c r="T137" s="182">
        <f t="shared" si="20"/>
        <v>3727.6094515585705</v>
      </c>
      <c r="U137" s="182">
        <f t="shared" si="21"/>
        <v>3769.1007697380128</v>
      </c>
      <c r="V137" s="182">
        <f t="shared" si="22"/>
        <v>3811.0070010992499</v>
      </c>
      <c r="W137" s="182">
        <f t="shared" si="23"/>
        <v>3853.3322947740999</v>
      </c>
      <c r="X137" s="182">
        <f t="shared" si="24"/>
        <v>3896.0808413856976</v>
      </c>
    </row>
    <row r="138" spans="2:24" ht="14.25" customHeight="1" x14ac:dyDescent="0.35">
      <c r="B138" s="189">
        <v>5.4272830486049001E-2</v>
      </c>
      <c r="C138" s="189">
        <v>-2.6204928870382762</v>
      </c>
      <c r="D138" s="189">
        <v>2.3218235246101422</v>
      </c>
      <c r="E138" s="189">
        <v>3.1371946049691998E-2</v>
      </c>
      <c r="F138" s="189">
        <v>5.0817228438273999E-2</v>
      </c>
      <c r="H138" s="182">
        <f t="shared" si="25"/>
        <v>-234.63058292551841</v>
      </c>
      <c r="I138"/>
      <c r="K138"/>
      <c r="Q138" s="182">
        <f t="shared" si="26"/>
        <v>-196.19720601842346</v>
      </c>
      <c r="R138" s="182">
        <f t="shared" si="18"/>
        <v>-157.37949534225709</v>
      </c>
      <c r="S138" s="182">
        <f t="shared" si="19"/>
        <v>-118.17360755932987</v>
      </c>
      <c r="T138" s="182">
        <f t="shared" si="20"/>
        <v>-78.575660898573005</v>
      </c>
      <c r="U138" s="182">
        <f t="shared" si="21"/>
        <v>-38.581734771209085</v>
      </c>
      <c r="V138" s="182">
        <f t="shared" si="22"/>
        <v>1.8121306174289202</v>
      </c>
      <c r="W138" s="182">
        <f t="shared" si="23"/>
        <v>42.609934659953524</v>
      </c>
      <c r="X138" s="182">
        <f t="shared" si="24"/>
        <v>83.815716742903078</v>
      </c>
    </row>
    <row r="139" spans="2:24" ht="14.25" customHeight="1" x14ac:dyDescent="0.35">
      <c r="B139" s="189">
        <v>7.0633321490666007E-2</v>
      </c>
      <c r="C139" s="189">
        <v>0.112254018484496</v>
      </c>
      <c r="D139" s="189">
        <v>1.798899399684418</v>
      </c>
      <c r="E139" s="189">
        <v>0.282618404730061</v>
      </c>
      <c r="F139" s="189">
        <v>5.6801422203559999E-3</v>
      </c>
      <c r="H139" s="182">
        <f t="shared" si="25"/>
        <v>2930.6114224360872</v>
      </c>
      <c r="I139"/>
      <c r="K139"/>
      <c r="Q139" s="182">
        <f t="shared" si="26"/>
        <v>2958.258128590759</v>
      </c>
      <c r="R139" s="182">
        <f t="shared" si="18"/>
        <v>2986.1813018069784</v>
      </c>
      <c r="S139" s="182">
        <f t="shared" si="19"/>
        <v>3014.3837067553604</v>
      </c>
      <c r="T139" s="182">
        <f t="shared" si="20"/>
        <v>3042.8681357532259</v>
      </c>
      <c r="U139" s="182">
        <f t="shared" si="21"/>
        <v>3071.63740904107</v>
      </c>
      <c r="V139" s="182">
        <f t="shared" si="22"/>
        <v>3100.6943750617925</v>
      </c>
      <c r="W139" s="182">
        <f t="shared" si="23"/>
        <v>3130.0419107427224</v>
      </c>
      <c r="X139" s="182">
        <f t="shared" si="24"/>
        <v>3159.6829217804607</v>
      </c>
    </row>
    <row r="140" spans="2:24" ht="14.25" customHeight="1" x14ac:dyDescent="0.35">
      <c r="B140" s="189">
        <v>6.0573752746898784</v>
      </c>
      <c r="C140" s="189">
        <v>7.5051086371778999E-2</v>
      </c>
      <c r="D140" s="189">
        <v>1.0515963826237611</v>
      </c>
      <c r="E140" s="189">
        <v>1.6683676398307E-2</v>
      </c>
      <c r="F140" s="189">
        <v>7.2025843792183006E-2</v>
      </c>
      <c r="H140" s="182">
        <f t="shared" si="25"/>
        <v>3387.4380202615093</v>
      </c>
      <c r="I140"/>
      <c r="K140"/>
      <c r="Q140" s="182">
        <f t="shared" si="26"/>
        <v>3427.4086062363867</v>
      </c>
      <c r="R140" s="182">
        <f t="shared" si="18"/>
        <v>3467.7788980710125</v>
      </c>
      <c r="S140" s="182">
        <f t="shared" si="19"/>
        <v>3508.5528928239842</v>
      </c>
      <c r="T140" s="182">
        <f t="shared" si="20"/>
        <v>3549.7346275244863</v>
      </c>
      <c r="U140" s="182">
        <f t="shared" si="21"/>
        <v>3591.3281795719922</v>
      </c>
      <c r="V140" s="182">
        <f t="shared" si="22"/>
        <v>3633.3376671399737</v>
      </c>
      <c r="W140" s="182">
        <f t="shared" si="23"/>
        <v>3675.7672495836355</v>
      </c>
      <c r="X140" s="182">
        <f t="shared" si="24"/>
        <v>3718.6211278517339</v>
      </c>
    </row>
    <row r="141" spans="2:24" ht="14.25" customHeight="1" x14ac:dyDescent="0.35">
      <c r="B141" s="189">
        <v>0.17583672569030501</v>
      </c>
      <c r="C141" s="189">
        <v>9.0971008547477999E-2</v>
      </c>
      <c r="D141" s="189">
        <v>0.91438822431623801</v>
      </c>
      <c r="E141" s="189">
        <v>0.19364396701994999</v>
      </c>
      <c r="F141" s="189">
        <v>3.7401667228170003E-2</v>
      </c>
      <c r="H141" s="182">
        <f t="shared" si="25"/>
        <v>3362.824501353633</v>
      </c>
      <c r="I141"/>
      <c r="K141"/>
      <c r="Q141" s="182">
        <f t="shared" si="26"/>
        <v>3395.2501424403213</v>
      </c>
      <c r="R141" s="182">
        <f t="shared" si="18"/>
        <v>3428.0000399378769</v>
      </c>
      <c r="S141" s="182">
        <f t="shared" si="19"/>
        <v>3461.0774364104082</v>
      </c>
      <c r="T141" s="182">
        <f t="shared" si="20"/>
        <v>3494.4856068476643</v>
      </c>
      <c r="U141" s="182">
        <f t="shared" si="21"/>
        <v>3528.2278589892931</v>
      </c>
      <c r="V141" s="182">
        <f t="shared" si="22"/>
        <v>3562.307533652338</v>
      </c>
      <c r="W141" s="182">
        <f t="shared" si="23"/>
        <v>3596.7280050620138</v>
      </c>
      <c r="X141" s="182">
        <f t="shared" si="24"/>
        <v>3631.4926811857868</v>
      </c>
    </row>
    <row r="142" spans="2:24" ht="14.25" customHeight="1" x14ac:dyDescent="0.35">
      <c r="B142" s="189">
        <v>0.29092224602718098</v>
      </c>
      <c r="C142" s="189">
        <v>0.119707208412047</v>
      </c>
      <c r="D142" s="189">
        <v>1.7476749680716981</v>
      </c>
      <c r="E142" s="189">
        <v>0.27534725153732398</v>
      </c>
      <c r="F142" s="189">
        <v>8.6198826872189993E-3</v>
      </c>
      <c r="H142" s="182">
        <f t="shared" si="25"/>
        <v>2983.0336164720729</v>
      </c>
      <c r="I142"/>
      <c r="K142"/>
      <c r="Q142" s="182">
        <f t="shared" si="26"/>
        <v>3011.3528518917797</v>
      </c>
      <c r="R142" s="182">
        <f t="shared" si="18"/>
        <v>3039.9552796656835</v>
      </c>
      <c r="S142" s="182">
        <f t="shared" si="19"/>
        <v>3068.843731717327</v>
      </c>
      <c r="T142" s="182">
        <f t="shared" si="20"/>
        <v>3098.0210682894858</v>
      </c>
      <c r="U142" s="182">
        <f t="shared" si="21"/>
        <v>3127.4901782273669</v>
      </c>
      <c r="V142" s="182">
        <f t="shared" si="22"/>
        <v>3157.2539792646262</v>
      </c>
      <c r="W142" s="182">
        <f t="shared" si="23"/>
        <v>3187.3154183122592</v>
      </c>
      <c r="X142" s="182">
        <f t="shared" si="24"/>
        <v>3217.6774717503677</v>
      </c>
    </row>
    <row r="143" spans="2:24" ht="14.25" customHeight="1" x14ac:dyDescent="0.35">
      <c r="B143" s="189">
        <v>24.364817768178561</v>
      </c>
      <c r="C143" s="189">
        <v>-2.804040298763975</v>
      </c>
      <c r="D143" s="189">
        <v>3.1973788134737822</v>
      </c>
      <c r="E143" s="189">
        <v>0.162898660612218</v>
      </c>
      <c r="F143" s="189">
        <v>7.4237483068596996E-2</v>
      </c>
      <c r="H143" s="182">
        <f t="shared" si="25"/>
        <v>-1174.2573581454963</v>
      </c>
      <c r="I143"/>
      <c r="K143"/>
      <c r="Q143" s="182">
        <f t="shared" si="26"/>
        <v>-1113.222207214119</v>
      </c>
      <c r="R143" s="182">
        <f t="shared" si="18"/>
        <v>-1051.576704773428</v>
      </c>
      <c r="S143" s="182">
        <f t="shared" si="19"/>
        <v>-989.31474730832861</v>
      </c>
      <c r="T143" s="182">
        <f t="shared" si="20"/>
        <v>-926.43017026857842</v>
      </c>
      <c r="U143" s="182">
        <f t="shared" si="21"/>
        <v>-862.91674745843238</v>
      </c>
      <c r="V143" s="182">
        <f t="shared" si="22"/>
        <v>-798.76819042018496</v>
      </c>
      <c r="W143" s="182">
        <f t="shared" si="23"/>
        <v>-733.9781478115533</v>
      </c>
      <c r="X143" s="182">
        <f t="shared" si="24"/>
        <v>-668.54020477683707</v>
      </c>
    </row>
    <row r="144" spans="2:24" ht="14.25" customHeight="1" x14ac:dyDescent="0.35">
      <c r="B144" s="189">
        <v>6.7494268254058856</v>
      </c>
      <c r="C144" s="189">
        <v>0.241778599709119</v>
      </c>
      <c r="D144" s="189">
        <v>1.2507464448892931</v>
      </c>
      <c r="E144" s="189">
        <v>0.12193685905886301</v>
      </c>
      <c r="F144" s="189">
        <v>5.4036701671266001E-2</v>
      </c>
      <c r="H144" s="182">
        <f t="shared" si="25"/>
        <v>3397.9084494622807</v>
      </c>
      <c r="I144"/>
      <c r="K144"/>
      <c r="Q144" s="182">
        <f t="shared" si="26"/>
        <v>3436.22300394899</v>
      </c>
      <c r="R144" s="182">
        <f t="shared" si="18"/>
        <v>3474.9207039805669</v>
      </c>
      <c r="S144" s="182">
        <f t="shared" si="19"/>
        <v>3514.0053810124591</v>
      </c>
      <c r="T144" s="182">
        <f t="shared" si="20"/>
        <v>3553.4809048146708</v>
      </c>
      <c r="U144" s="182">
        <f t="shared" si="21"/>
        <v>3593.3511838549039</v>
      </c>
      <c r="V144" s="182">
        <f t="shared" si="22"/>
        <v>3633.6201656855392</v>
      </c>
      <c r="W144" s="182">
        <f t="shared" si="23"/>
        <v>3674.2918373344819</v>
      </c>
      <c r="X144" s="182">
        <f t="shared" si="24"/>
        <v>3715.3702256999131</v>
      </c>
    </row>
    <row r="145" spans="2:24" ht="14.25" customHeight="1" x14ac:dyDescent="0.35">
      <c r="B145" s="189">
        <v>6.784401388867912</v>
      </c>
      <c r="C145" s="189">
        <v>0.20671995819370101</v>
      </c>
      <c r="D145" s="189">
        <v>1.1040730133786121</v>
      </c>
      <c r="E145" s="189">
        <v>1.291825938973E-3</v>
      </c>
      <c r="F145" s="189">
        <v>7.2829292366935999E-2</v>
      </c>
      <c r="H145" s="182">
        <f t="shared" si="25"/>
        <v>3493.0574312030658</v>
      </c>
      <c r="I145"/>
      <c r="K145"/>
      <c r="Q145" s="182">
        <f t="shared" si="26"/>
        <v>3532.9101133488434</v>
      </c>
      <c r="R145" s="182">
        <f t="shared" si="18"/>
        <v>3573.161322316078</v>
      </c>
      <c r="S145" s="182">
        <f t="shared" si="19"/>
        <v>3613.8150433729852</v>
      </c>
      <c r="T145" s="182">
        <f t="shared" si="20"/>
        <v>3654.8753016404617</v>
      </c>
      <c r="U145" s="182">
        <f t="shared" si="21"/>
        <v>3696.3461624906126</v>
      </c>
      <c r="V145" s="182">
        <f t="shared" si="22"/>
        <v>3738.2317319492649</v>
      </c>
      <c r="W145" s="182">
        <f t="shared" si="23"/>
        <v>3780.5361571025041</v>
      </c>
      <c r="X145" s="182">
        <f t="shared" si="24"/>
        <v>3823.2636265072761</v>
      </c>
    </row>
    <row r="146" spans="2:24" ht="14.25" customHeight="1" x14ac:dyDescent="0.35">
      <c r="B146" s="189">
        <v>24.300844651718521</v>
      </c>
      <c r="C146" s="189">
        <v>2.2352448704197E-2</v>
      </c>
      <c r="D146" s="189">
        <v>2.410388198138667</v>
      </c>
      <c r="E146" s="189">
        <v>0.429254199645562</v>
      </c>
      <c r="F146" s="189">
        <v>2.2460959911521E-2</v>
      </c>
      <c r="H146" s="182">
        <f t="shared" si="25"/>
        <v>1765.7526058875476</v>
      </c>
      <c r="I146"/>
      <c r="K146"/>
      <c r="Q146" s="182">
        <f t="shared" si="26"/>
        <v>1812.1974764998242</v>
      </c>
      <c r="R146" s="182">
        <f t="shared" si="18"/>
        <v>1859.1067958182234</v>
      </c>
      <c r="S146" s="182">
        <f t="shared" si="19"/>
        <v>1906.4852083298069</v>
      </c>
      <c r="T146" s="182">
        <f t="shared" si="20"/>
        <v>1954.3374049665063</v>
      </c>
      <c r="U146" s="182">
        <f t="shared" si="21"/>
        <v>2002.6681235695723</v>
      </c>
      <c r="V146" s="182">
        <f t="shared" si="22"/>
        <v>2051.4821493586687</v>
      </c>
      <c r="W146" s="182">
        <f t="shared" si="23"/>
        <v>2100.7843154056573</v>
      </c>
      <c r="X146" s="182">
        <f t="shared" si="24"/>
        <v>2150.5795031131152</v>
      </c>
    </row>
    <row r="147" spans="2:24" ht="14.25" customHeight="1" x14ac:dyDescent="0.35">
      <c r="B147" s="189">
        <v>2.238603603901E-3</v>
      </c>
      <c r="C147" s="189">
        <v>0.113343451247804</v>
      </c>
      <c r="D147" s="189">
        <v>1.77251220312139</v>
      </c>
      <c r="E147" s="189">
        <v>0.279689198722608</v>
      </c>
      <c r="F147" s="189">
        <v>6.3925776633800002E-3</v>
      </c>
      <c r="H147" s="182">
        <f t="shared" si="25"/>
        <v>2942.6387127669877</v>
      </c>
      <c r="I147"/>
      <c r="K147"/>
      <c r="Q147" s="182">
        <f t="shared" si="26"/>
        <v>2970.306765883287</v>
      </c>
      <c r="R147" s="182">
        <f t="shared" si="18"/>
        <v>2998.2514995307483</v>
      </c>
      <c r="S147" s="182">
        <f t="shared" si="19"/>
        <v>3026.4756805146849</v>
      </c>
      <c r="T147" s="182">
        <f t="shared" si="20"/>
        <v>3054.9821033084609</v>
      </c>
      <c r="U147" s="182">
        <f t="shared" si="21"/>
        <v>3083.7735903301746</v>
      </c>
      <c r="V147" s="182">
        <f t="shared" si="22"/>
        <v>3112.8529922221051</v>
      </c>
      <c r="W147" s="182">
        <f t="shared" si="23"/>
        <v>3142.2231881329558</v>
      </c>
      <c r="X147" s="182">
        <f t="shared" si="24"/>
        <v>3171.8870860029142</v>
      </c>
    </row>
    <row r="148" spans="2:24" ht="14.25" customHeight="1" x14ac:dyDescent="0.35">
      <c r="B148" s="189">
        <v>2.6948112609168571</v>
      </c>
      <c r="C148" s="189">
        <v>8.2712535602171997E-2</v>
      </c>
      <c r="D148" s="189">
        <v>1.4335401542979089</v>
      </c>
      <c r="E148" s="189">
        <v>3.6937667302599998E-4</v>
      </c>
      <c r="F148" s="189">
        <v>5.9134445862634E-2</v>
      </c>
      <c r="H148" s="182">
        <f t="shared" si="25"/>
        <v>3351.3665919888667</v>
      </c>
      <c r="I148"/>
      <c r="K148"/>
      <c r="Q148" s="182">
        <f t="shared" si="26"/>
        <v>3386.8260009887908</v>
      </c>
      <c r="R148" s="182">
        <f t="shared" si="18"/>
        <v>3422.6400040787148</v>
      </c>
      <c r="S148" s="182">
        <f t="shared" si="19"/>
        <v>3458.8121471995378</v>
      </c>
      <c r="T148" s="182">
        <f t="shared" si="20"/>
        <v>3495.3460117515688</v>
      </c>
      <c r="U148" s="182">
        <f t="shared" si="21"/>
        <v>3532.2452149491201</v>
      </c>
      <c r="V148" s="182">
        <f t="shared" si="22"/>
        <v>3569.5134101786471</v>
      </c>
      <c r="W148" s="182">
        <f t="shared" si="23"/>
        <v>3607.1542873604694</v>
      </c>
      <c r="X148" s="182">
        <f t="shared" si="24"/>
        <v>3645.17157331411</v>
      </c>
    </row>
    <row r="149" spans="2:24" ht="14.25" customHeight="1" x14ac:dyDescent="0.35">
      <c r="B149" s="189">
        <v>9.3995251586154343</v>
      </c>
      <c r="C149" s="189">
        <v>-1.599118328687374</v>
      </c>
      <c r="D149" s="189">
        <v>3.2009183916081749</v>
      </c>
      <c r="E149" s="189">
        <v>0.42948935462543703</v>
      </c>
      <c r="F149" s="189">
        <v>3.7876327766660002E-3</v>
      </c>
      <c r="H149" s="182">
        <f t="shared" si="25"/>
        <v>640.91626736493356</v>
      </c>
      <c r="I149"/>
      <c r="K149"/>
      <c r="Q149" s="182">
        <f t="shared" si="26"/>
        <v>683.44016831765282</v>
      </c>
      <c r="R149" s="182">
        <f t="shared" si="18"/>
        <v>726.38930827989986</v>
      </c>
      <c r="S149" s="182">
        <f t="shared" si="19"/>
        <v>769.76793964176932</v>
      </c>
      <c r="T149" s="182">
        <f t="shared" si="20"/>
        <v>813.58035731725704</v>
      </c>
      <c r="U149" s="182">
        <f t="shared" si="21"/>
        <v>857.83089916949996</v>
      </c>
      <c r="V149" s="182">
        <f t="shared" si="22"/>
        <v>902.52394644026504</v>
      </c>
      <c r="W149" s="182">
        <f t="shared" si="23"/>
        <v>947.66392418373835</v>
      </c>
      <c r="X149" s="182">
        <f t="shared" si="24"/>
        <v>993.25530170464572</v>
      </c>
    </row>
    <row r="150" spans="2:24" ht="14.25" customHeight="1" x14ac:dyDescent="0.35">
      <c r="B150" s="189">
        <v>1.763222576797161</v>
      </c>
      <c r="C150" s="189">
        <v>-0.73628724606854501</v>
      </c>
      <c r="D150" s="189">
        <v>2.5635875253222871</v>
      </c>
      <c r="E150" s="189">
        <v>3.1717062559999999E-6</v>
      </c>
      <c r="F150" s="189">
        <v>4.9427984536489999E-2</v>
      </c>
      <c r="H150" s="182">
        <f t="shared" si="25"/>
        <v>2404.0952763242622</v>
      </c>
      <c r="I150"/>
      <c r="K150"/>
      <c r="Q150" s="182">
        <f t="shared" si="26"/>
        <v>2441.6898816907506</v>
      </c>
      <c r="R150" s="182">
        <f t="shared" si="18"/>
        <v>2479.6604331109038</v>
      </c>
      <c r="S150" s="182">
        <f t="shared" si="19"/>
        <v>2518.0106900452593</v>
      </c>
      <c r="T150" s="182">
        <f t="shared" si="20"/>
        <v>2556.7444495489581</v>
      </c>
      <c r="U150" s="182">
        <f t="shared" si="21"/>
        <v>2595.865546647693</v>
      </c>
      <c r="V150" s="182">
        <f t="shared" si="22"/>
        <v>2635.3778547174161</v>
      </c>
      <c r="W150" s="182">
        <f t="shared" si="23"/>
        <v>2675.2852858678361</v>
      </c>
      <c r="X150" s="182">
        <f t="shared" si="24"/>
        <v>2715.5917913297603</v>
      </c>
    </row>
    <row r="151" spans="2:24" ht="14.25" customHeight="1" x14ac:dyDescent="0.35">
      <c r="B151" s="189">
        <v>8.5045067910120693</v>
      </c>
      <c r="C151" s="189">
        <v>-1.0045397892534009</v>
      </c>
      <c r="D151" s="189">
        <v>0.46122936636602202</v>
      </c>
      <c r="E151" s="189">
        <v>0.25554025445021999</v>
      </c>
      <c r="F151" s="189">
        <v>7.5029559093151996E-2</v>
      </c>
      <c r="H151" s="182">
        <f t="shared" si="25"/>
        <v>2438.7087114700976</v>
      </c>
      <c r="I151"/>
      <c r="K151"/>
      <c r="Q151" s="182">
        <f t="shared" si="26"/>
        <v>2488.8995159189799</v>
      </c>
      <c r="R151" s="182">
        <f t="shared" si="18"/>
        <v>2539.5922284123494</v>
      </c>
      <c r="S151" s="182">
        <f t="shared" si="19"/>
        <v>2590.7918680306539</v>
      </c>
      <c r="T151" s="182">
        <f t="shared" si="20"/>
        <v>2642.5035040451403</v>
      </c>
      <c r="U151" s="182">
        <f t="shared" si="21"/>
        <v>2694.732256419773</v>
      </c>
      <c r="V151" s="182">
        <f t="shared" si="22"/>
        <v>2747.4832963181507</v>
      </c>
      <c r="W151" s="182">
        <f t="shared" si="23"/>
        <v>2800.7618466155132</v>
      </c>
      <c r="X151" s="182">
        <f t="shared" si="24"/>
        <v>2854.5731824158493</v>
      </c>
    </row>
    <row r="152" spans="2:24" ht="14.25" customHeight="1" x14ac:dyDescent="0.35">
      <c r="B152" s="189">
        <v>10.285410830074589</v>
      </c>
      <c r="C152" s="189">
        <v>8.3887269107199999E-2</v>
      </c>
      <c r="D152" s="189">
        <v>1.128908801755474</v>
      </c>
      <c r="E152" s="189">
        <v>0.21459831597682799</v>
      </c>
      <c r="F152" s="189">
        <v>6.0281298724643002E-2</v>
      </c>
      <c r="H152" s="182">
        <f t="shared" si="25"/>
        <v>3420.2442145037294</v>
      </c>
      <c r="I152"/>
      <c r="K152"/>
      <c r="Q152" s="182">
        <f t="shared" si="26"/>
        <v>3465.4746276718975</v>
      </c>
      <c r="R152" s="182">
        <f t="shared" si="18"/>
        <v>3511.1573449717471</v>
      </c>
      <c r="S152" s="182">
        <f t="shared" si="19"/>
        <v>3557.2968894445958</v>
      </c>
      <c r="T152" s="182">
        <f t="shared" si="20"/>
        <v>3603.8978293621722</v>
      </c>
      <c r="U152" s="182">
        <f t="shared" si="21"/>
        <v>3650.9647786789251</v>
      </c>
      <c r="V152" s="182">
        <f t="shared" si="22"/>
        <v>3698.5023974888445</v>
      </c>
      <c r="W152" s="182">
        <f t="shared" si="23"/>
        <v>3746.5153924868641</v>
      </c>
      <c r="X152" s="182">
        <f t="shared" si="24"/>
        <v>3795.0085174348633</v>
      </c>
    </row>
    <row r="153" spans="2:24" ht="14.25" customHeight="1" x14ac:dyDescent="0.35">
      <c r="B153" s="189">
        <v>11.959061464014811</v>
      </c>
      <c r="C153" s="189">
        <v>-0.57559798228194703</v>
      </c>
      <c r="D153" s="189">
        <v>0.55366181317386098</v>
      </c>
      <c r="E153" s="189">
        <v>0.23338906347093399</v>
      </c>
      <c r="F153" s="189">
        <v>7.9999409002452004E-2</v>
      </c>
      <c r="H153" s="182">
        <f t="shared" si="25"/>
        <v>2858.469255656611</v>
      </c>
      <c r="I153"/>
      <c r="K153"/>
      <c r="Q153" s="182">
        <f t="shared" si="26"/>
        <v>2910.3349096715638</v>
      </c>
      <c r="R153" s="182">
        <f t="shared" si="18"/>
        <v>2962.7192202266669</v>
      </c>
      <c r="S153" s="182">
        <f t="shared" si="19"/>
        <v>3015.627373887321</v>
      </c>
      <c r="T153" s="182">
        <f t="shared" si="20"/>
        <v>3069.0646090845808</v>
      </c>
      <c r="U153" s="182">
        <f t="shared" si="21"/>
        <v>3123.0362166338136</v>
      </c>
      <c r="V153" s="182">
        <f t="shared" si="22"/>
        <v>3177.5475402585389</v>
      </c>
      <c r="W153" s="182">
        <f t="shared" si="23"/>
        <v>3232.6039771195115</v>
      </c>
      <c r="X153" s="182">
        <f t="shared" si="24"/>
        <v>3288.2109783490932</v>
      </c>
    </row>
    <row r="154" spans="2:24" ht="14.25" customHeight="1" x14ac:dyDescent="0.35">
      <c r="B154" s="189">
        <v>3.6753938371989232</v>
      </c>
      <c r="C154" s="189">
        <v>-0.43640385662476799</v>
      </c>
      <c r="D154" s="189">
        <v>2.3085621377755952</v>
      </c>
      <c r="E154" s="189">
        <v>1.7766448594999999E-5</v>
      </c>
      <c r="F154" s="189">
        <v>5.5491801696128003E-2</v>
      </c>
      <c r="H154" s="182">
        <f t="shared" si="25"/>
        <v>2769.5491547221927</v>
      </c>
      <c r="I154"/>
      <c r="K154"/>
      <c r="Q154" s="182">
        <f t="shared" si="26"/>
        <v>2808.4315386140365</v>
      </c>
      <c r="R154" s="182">
        <f t="shared" si="18"/>
        <v>2847.7027463447976</v>
      </c>
      <c r="S154" s="182">
        <f t="shared" si="19"/>
        <v>2887.3666661528678</v>
      </c>
      <c r="T154" s="182">
        <f t="shared" si="20"/>
        <v>2927.4272251590173</v>
      </c>
      <c r="U154" s="182">
        <f t="shared" si="21"/>
        <v>2967.8883897552291</v>
      </c>
      <c r="V154" s="182">
        <f t="shared" si="22"/>
        <v>3008.7541659974031</v>
      </c>
      <c r="W154" s="182">
        <f t="shared" si="23"/>
        <v>3050.0286000019987</v>
      </c>
      <c r="X154" s="182">
        <f t="shared" si="24"/>
        <v>3091.71577834664</v>
      </c>
    </row>
    <row r="155" spans="2:24" ht="14.25" customHeight="1" x14ac:dyDescent="0.35">
      <c r="B155" s="189">
        <v>1.783547247670336</v>
      </c>
      <c r="C155" s="189">
        <v>-6.7780516814660005E-2</v>
      </c>
      <c r="D155" s="189">
        <v>1.6206986130444601</v>
      </c>
      <c r="E155" s="189">
        <v>0.26681343771555299</v>
      </c>
      <c r="F155" s="189">
        <v>2.1928283954643999E-2</v>
      </c>
      <c r="H155" s="182">
        <f t="shared" si="25"/>
        <v>3003.9738033050771</v>
      </c>
      <c r="I155"/>
      <c r="K155"/>
      <c r="Q155" s="182">
        <f t="shared" si="26"/>
        <v>3037.2049682812808</v>
      </c>
      <c r="R155" s="182">
        <f t="shared" si="18"/>
        <v>3070.7684449072467</v>
      </c>
      <c r="S155" s="182">
        <f t="shared" si="19"/>
        <v>3104.6675562994724</v>
      </c>
      <c r="T155" s="182">
        <f t="shared" si="20"/>
        <v>3138.9056588056201</v>
      </c>
      <c r="U155" s="182">
        <f t="shared" si="21"/>
        <v>3173.4861423368293</v>
      </c>
      <c r="V155" s="182">
        <f t="shared" si="22"/>
        <v>3208.4124307033508</v>
      </c>
      <c r="W155" s="182">
        <f t="shared" si="23"/>
        <v>3243.6879819535379</v>
      </c>
      <c r="X155" s="182">
        <f t="shared" si="24"/>
        <v>3279.3162887162257</v>
      </c>
    </row>
    <row r="156" spans="2:24" ht="14.25" customHeight="1" x14ac:dyDescent="0.35">
      <c r="B156" s="189">
        <v>3.5693709637296349</v>
      </c>
      <c r="C156" s="189">
        <v>-4.7666639632353999E-2</v>
      </c>
      <c r="D156" s="189">
        <v>1.6423171480143841</v>
      </c>
      <c r="E156" s="189">
        <v>0.27384658134135098</v>
      </c>
      <c r="F156" s="189">
        <v>2.6008759814845E-2</v>
      </c>
      <c r="H156" s="182">
        <f t="shared" si="25"/>
        <v>3056.7337190030626</v>
      </c>
      <c r="I156"/>
      <c r="K156"/>
      <c r="Q156" s="182">
        <f t="shared" si="26"/>
        <v>3092.3210236251589</v>
      </c>
      <c r="R156" s="182">
        <f t="shared" si="18"/>
        <v>3128.2642012934766</v>
      </c>
      <c r="S156" s="182">
        <f t="shared" si="19"/>
        <v>3164.5668107384772</v>
      </c>
      <c r="T156" s="182">
        <f t="shared" si="20"/>
        <v>3201.2324462779279</v>
      </c>
      <c r="U156" s="182">
        <f t="shared" si="21"/>
        <v>3238.2647381727729</v>
      </c>
      <c r="V156" s="182">
        <f t="shared" si="22"/>
        <v>3275.6673529865661</v>
      </c>
      <c r="W156" s="182">
        <f t="shared" si="23"/>
        <v>3313.4439939484982</v>
      </c>
      <c r="X156" s="182">
        <f t="shared" si="24"/>
        <v>3351.5984013200491</v>
      </c>
    </row>
    <row r="157" spans="2:24" ht="14.25" customHeight="1" x14ac:dyDescent="0.35">
      <c r="B157" s="189">
        <v>13.473434110151249</v>
      </c>
      <c r="C157" s="189">
        <v>-2.6817135367858871</v>
      </c>
      <c r="D157" s="189">
        <v>0.697634119665138</v>
      </c>
      <c r="E157" s="189">
        <v>0.429998068130379</v>
      </c>
      <c r="F157" s="189">
        <v>7.7381310038159998E-2</v>
      </c>
      <c r="H157" s="182">
        <f t="shared" si="25"/>
        <v>380.61451397424935</v>
      </c>
      <c r="I157"/>
      <c r="K157"/>
      <c r="Q157" s="182">
        <f t="shared" si="26"/>
        <v>442.23995432069478</v>
      </c>
      <c r="R157" s="182">
        <f t="shared" si="18"/>
        <v>504.48164907060573</v>
      </c>
      <c r="S157" s="182">
        <f t="shared" si="19"/>
        <v>567.34576076801523</v>
      </c>
      <c r="T157" s="182">
        <f t="shared" si="20"/>
        <v>630.83851358239872</v>
      </c>
      <c r="U157" s="182">
        <f t="shared" si="21"/>
        <v>694.96619392492585</v>
      </c>
      <c r="V157" s="182">
        <f t="shared" si="22"/>
        <v>759.73515107087815</v>
      </c>
      <c r="W157" s="182">
        <f t="shared" si="23"/>
        <v>825.15179778829088</v>
      </c>
      <c r="X157" s="182">
        <f t="shared" si="24"/>
        <v>891.22261097287674</v>
      </c>
    </row>
    <row r="158" spans="2:24" ht="14.25" customHeight="1" x14ac:dyDescent="0.35">
      <c r="B158" s="189">
        <v>2.1559395682869999E-3</v>
      </c>
      <c r="C158" s="189">
        <v>9.1824066459782999E-2</v>
      </c>
      <c r="D158" s="189">
        <v>0.465807122716001</v>
      </c>
      <c r="E158" s="189">
        <v>0.16375030569555901</v>
      </c>
      <c r="F158" s="189">
        <v>4.8559029394038999E-2</v>
      </c>
      <c r="H158" s="182">
        <f t="shared" si="25"/>
        <v>3480.0112891890903</v>
      </c>
      <c r="I158"/>
      <c r="K158"/>
      <c r="Q158" s="182">
        <f t="shared" si="26"/>
        <v>3513.387315777542</v>
      </c>
      <c r="R158" s="182">
        <f t="shared" si="18"/>
        <v>3547.0971026318784</v>
      </c>
      <c r="S158" s="182">
        <f t="shared" si="19"/>
        <v>3581.1439873547579</v>
      </c>
      <c r="T158" s="182">
        <f t="shared" si="20"/>
        <v>3615.5313409248665</v>
      </c>
      <c r="U158" s="182">
        <f t="shared" si="21"/>
        <v>3650.2625680306755</v>
      </c>
      <c r="V158" s="182">
        <f t="shared" si="22"/>
        <v>3685.3411074075429</v>
      </c>
      <c r="W158" s="182">
        <f t="shared" si="23"/>
        <v>3720.7704321781794</v>
      </c>
      <c r="X158" s="182">
        <f t="shared" si="24"/>
        <v>3756.5540501965224</v>
      </c>
    </row>
    <row r="159" spans="2:24" ht="14.25" customHeight="1" x14ac:dyDescent="0.35">
      <c r="B159" s="189">
        <v>5.1037665223022328</v>
      </c>
      <c r="C159" s="189">
        <v>-0.417503601044728</v>
      </c>
      <c r="D159" s="189">
        <v>2.0105346048794002</v>
      </c>
      <c r="E159" s="189">
        <v>5.7922775878045001E-2</v>
      </c>
      <c r="F159" s="189">
        <v>5.9174806756012999E-2</v>
      </c>
      <c r="H159" s="182">
        <f t="shared" si="25"/>
        <v>2920.2582627493762</v>
      </c>
      <c r="I159"/>
      <c r="K159"/>
      <c r="Q159" s="182">
        <f t="shared" si="26"/>
        <v>2962.0665810375372</v>
      </c>
      <c r="R159" s="182">
        <f t="shared" si="18"/>
        <v>3004.2929825085794</v>
      </c>
      <c r="S159" s="182">
        <f t="shared" si="19"/>
        <v>3046.9416479943325</v>
      </c>
      <c r="T159" s="182">
        <f t="shared" si="20"/>
        <v>3090.0168001349425</v>
      </c>
      <c r="U159" s="182">
        <f t="shared" si="21"/>
        <v>3133.5227037969589</v>
      </c>
      <c r="V159" s="182">
        <f t="shared" si="22"/>
        <v>3177.463666495596</v>
      </c>
      <c r="W159" s="182">
        <f t="shared" si="23"/>
        <v>3221.8440388212193</v>
      </c>
      <c r="X159" s="182">
        <f t="shared" si="24"/>
        <v>3266.6682148700984</v>
      </c>
    </row>
    <row r="160" spans="2:24" ht="14.25" customHeight="1" x14ac:dyDescent="0.35">
      <c r="B160" s="189">
        <v>12.697669541341639</v>
      </c>
      <c r="C160" s="189">
        <v>-0.176963747398451</v>
      </c>
      <c r="D160" s="189">
        <v>1.8637966125825971</v>
      </c>
      <c r="E160" s="189">
        <v>0.28151510783359301</v>
      </c>
      <c r="F160" s="189">
        <v>5.1326565164867E-2</v>
      </c>
      <c r="H160" s="182">
        <f t="shared" si="25"/>
        <v>3089.2255948527668</v>
      </c>
      <c r="I160"/>
      <c r="K160"/>
      <c r="Q160" s="182">
        <f t="shared" si="26"/>
        <v>3138.0907576013869</v>
      </c>
      <c r="R160" s="182">
        <f t="shared" si="18"/>
        <v>3187.444571977494</v>
      </c>
      <c r="S160" s="182">
        <f t="shared" si="19"/>
        <v>3237.2919244973618</v>
      </c>
      <c r="T160" s="182">
        <f t="shared" si="20"/>
        <v>3287.637750542428</v>
      </c>
      <c r="U160" s="182">
        <f t="shared" si="21"/>
        <v>3338.4870348479453</v>
      </c>
      <c r="V160" s="182">
        <f t="shared" si="22"/>
        <v>3389.8448119965169</v>
      </c>
      <c r="W160" s="182">
        <f t="shared" si="23"/>
        <v>3441.7161669165757</v>
      </c>
      <c r="X160" s="182">
        <f t="shared" si="24"/>
        <v>3494.1062353858342</v>
      </c>
    </row>
    <row r="161" spans="2:24" ht="14.25" customHeight="1" x14ac:dyDescent="0.35">
      <c r="B161" s="189">
        <v>7.7294781232573548</v>
      </c>
      <c r="C161" s="189">
        <v>6.3586206201529993E-2</v>
      </c>
      <c r="D161" s="189">
        <v>1.5130455889459391</v>
      </c>
      <c r="E161" s="189">
        <v>1.4544055335299999E-4</v>
      </c>
      <c r="F161" s="189">
        <v>7.0083044474894995E-2</v>
      </c>
      <c r="H161" s="182">
        <f t="shared" si="25"/>
        <v>3264.5143734220887</v>
      </c>
      <c r="I161"/>
      <c r="K161"/>
      <c r="Q161" s="182">
        <f t="shared" si="26"/>
        <v>3305.4385611710527</v>
      </c>
      <c r="R161" s="182">
        <f t="shared" si="18"/>
        <v>3346.7719907975056</v>
      </c>
      <c r="S161" s="182">
        <f t="shared" si="19"/>
        <v>3388.518754720224</v>
      </c>
      <c r="T161" s="182">
        <f t="shared" si="20"/>
        <v>3430.6829862821692</v>
      </c>
      <c r="U161" s="182">
        <f t="shared" si="21"/>
        <v>3473.2688601597338</v>
      </c>
      <c r="V161" s="182">
        <f t="shared" si="22"/>
        <v>3516.2805927760737</v>
      </c>
      <c r="W161" s="182">
        <f t="shared" si="23"/>
        <v>3559.7224427185774</v>
      </c>
      <c r="X161" s="182">
        <f t="shared" si="24"/>
        <v>3603.5987111605068</v>
      </c>
    </row>
    <row r="162" spans="2:24" ht="14.25" customHeight="1" x14ac:dyDescent="0.35">
      <c r="B162" s="189">
        <v>6.9807080979024434</v>
      </c>
      <c r="C162" s="189">
        <v>0.24167906948784099</v>
      </c>
      <c r="D162" s="189">
        <v>1.1151331499982859</v>
      </c>
      <c r="E162" s="189">
        <v>1.2576636993E-5</v>
      </c>
      <c r="F162" s="189">
        <v>7.2974295905746001E-2</v>
      </c>
      <c r="H162" s="182">
        <f t="shared" si="25"/>
        <v>3530.3500320249318</v>
      </c>
      <c r="I162"/>
      <c r="K162"/>
      <c r="Q162" s="182">
        <f t="shared" si="26"/>
        <v>3570.2678352069911</v>
      </c>
      <c r="R162" s="182">
        <f t="shared" si="18"/>
        <v>3610.5848164208714</v>
      </c>
      <c r="S162" s="182">
        <f t="shared" si="19"/>
        <v>3651.3049674468903</v>
      </c>
      <c r="T162" s="182">
        <f t="shared" si="20"/>
        <v>3692.4323199831688</v>
      </c>
      <c r="U162" s="182">
        <f t="shared" si="21"/>
        <v>3733.9709460448103</v>
      </c>
      <c r="V162" s="182">
        <f t="shared" si="22"/>
        <v>3775.9249583670685</v>
      </c>
      <c r="W162" s="182">
        <f t="shared" si="23"/>
        <v>3818.2985108125495</v>
      </c>
      <c r="X162" s="182">
        <f t="shared" si="24"/>
        <v>3861.095798782485</v>
      </c>
    </row>
    <row r="163" spans="2:24" ht="14.25" customHeight="1" x14ac:dyDescent="0.35">
      <c r="B163" s="189">
        <v>5.5118132611320002E-2</v>
      </c>
      <c r="C163" s="189">
        <v>0.137381013201686</v>
      </c>
      <c r="D163" s="189">
        <v>1.0707560550090329</v>
      </c>
      <c r="E163" s="189">
        <v>0.20515999715852001</v>
      </c>
      <c r="F163" s="189">
        <v>3.0904769669667001E-2</v>
      </c>
      <c r="H163" s="182">
        <f t="shared" si="25"/>
        <v>3302.5402714006518</v>
      </c>
      <c r="I163"/>
      <c r="K163"/>
      <c r="Q163" s="182">
        <f t="shared" si="26"/>
        <v>3333.4972663873546</v>
      </c>
      <c r="R163" s="182">
        <f t="shared" si="18"/>
        <v>3364.7638313239249</v>
      </c>
      <c r="S163" s="182">
        <f t="shared" si="19"/>
        <v>3396.3430619098608</v>
      </c>
      <c r="T163" s="182">
        <f t="shared" si="20"/>
        <v>3428.2380848016555</v>
      </c>
      <c r="U163" s="182">
        <f t="shared" si="21"/>
        <v>3460.4520579223686</v>
      </c>
      <c r="V163" s="182">
        <f t="shared" si="22"/>
        <v>3492.9881707742884</v>
      </c>
      <c r="W163" s="182">
        <f t="shared" si="23"/>
        <v>3525.8496447547277</v>
      </c>
      <c r="X163" s="182">
        <f t="shared" si="24"/>
        <v>3559.0397334749714</v>
      </c>
    </row>
    <row r="164" spans="2:24" ht="14.25" customHeight="1" x14ac:dyDescent="0.35">
      <c r="B164" s="189">
        <v>0.13457582907698301</v>
      </c>
      <c r="C164" s="189">
        <v>0.10914295310154</v>
      </c>
      <c r="D164" s="189">
        <v>0.44638166664909701</v>
      </c>
      <c r="E164" s="189">
        <v>0.16833346355855799</v>
      </c>
      <c r="F164" s="189">
        <v>4.8173874341979998E-2</v>
      </c>
      <c r="H164" s="182">
        <f t="shared" si="25"/>
        <v>3485.6561653744775</v>
      </c>
      <c r="I164"/>
      <c r="K164"/>
      <c r="Q164" s="182">
        <f t="shared" si="26"/>
        <v>3518.9783171993522</v>
      </c>
      <c r="R164" s="182">
        <f t="shared" si="18"/>
        <v>3552.6336905424751</v>
      </c>
      <c r="S164" s="182">
        <f t="shared" si="19"/>
        <v>3586.62561761903</v>
      </c>
      <c r="T164" s="182">
        <f t="shared" si="20"/>
        <v>3620.9574639663497</v>
      </c>
      <c r="U164" s="182">
        <f t="shared" si="21"/>
        <v>3655.6326287771435</v>
      </c>
      <c r="V164" s="182">
        <f t="shared" si="22"/>
        <v>3690.6545452360442</v>
      </c>
      <c r="W164" s="182">
        <f t="shared" si="23"/>
        <v>3726.0266808595343</v>
      </c>
      <c r="X164" s="182">
        <f t="shared" si="24"/>
        <v>3761.7525378392593</v>
      </c>
    </row>
    <row r="165" spans="2:24" ht="14.25" customHeight="1" x14ac:dyDescent="0.35">
      <c r="B165" s="189">
        <v>0.41595327038393898</v>
      </c>
      <c r="C165" s="189">
        <v>0.12002923352204201</v>
      </c>
      <c r="D165" s="189">
        <v>1.523676719830255</v>
      </c>
      <c r="E165" s="189">
        <v>0.303941107844513</v>
      </c>
      <c r="F165" s="189">
        <v>2.0192676023430001E-3</v>
      </c>
      <c r="H165" s="182">
        <f t="shared" si="25"/>
        <v>2682.7475190506084</v>
      </c>
      <c r="I165"/>
      <c r="K165"/>
      <c r="Q165" s="182">
        <f t="shared" si="26"/>
        <v>2708.2087916963333</v>
      </c>
      <c r="R165" s="182">
        <f t="shared" si="18"/>
        <v>2733.9246770685154</v>
      </c>
      <c r="S165" s="182">
        <f t="shared" si="19"/>
        <v>2759.8977212944201</v>
      </c>
      <c r="T165" s="182">
        <f t="shared" si="20"/>
        <v>2786.1304959625832</v>
      </c>
      <c r="U165" s="182">
        <f t="shared" si="21"/>
        <v>2812.6255983774286</v>
      </c>
      <c r="V165" s="182">
        <f t="shared" si="22"/>
        <v>2839.3856518164216</v>
      </c>
      <c r="W165" s="182">
        <f t="shared" si="23"/>
        <v>2866.4133057898052</v>
      </c>
      <c r="X165" s="182">
        <f t="shared" si="24"/>
        <v>2893.7112363029219</v>
      </c>
    </row>
    <row r="166" spans="2:24" ht="14.25" customHeight="1" x14ac:dyDescent="0.35">
      <c r="B166" s="189">
        <v>8.0060635295294933</v>
      </c>
      <c r="C166" s="189">
        <v>-2.4895464144281192</v>
      </c>
      <c r="D166" s="189">
        <v>0.51062015436527997</v>
      </c>
      <c r="E166" s="189">
        <v>0.31838901308032702</v>
      </c>
      <c r="F166" s="189">
        <v>7.5447431769119E-2</v>
      </c>
      <c r="H166" s="182">
        <f t="shared" si="25"/>
        <v>562.60577053005545</v>
      </c>
      <c r="I166"/>
      <c r="K166"/>
      <c r="Q166" s="182">
        <f t="shared" si="26"/>
        <v>616.51051187673875</v>
      </c>
      <c r="R166" s="182">
        <f t="shared" si="18"/>
        <v>670.954300636889</v>
      </c>
      <c r="S166" s="182">
        <f t="shared" si="19"/>
        <v>725.94252728464107</v>
      </c>
      <c r="T166" s="182">
        <f t="shared" si="20"/>
        <v>781.48063619886989</v>
      </c>
      <c r="U166" s="182">
        <f t="shared" si="21"/>
        <v>837.57412620224204</v>
      </c>
      <c r="V166" s="182">
        <f t="shared" si="22"/>
        <v>894.22855110564615</v>
      </c>
      <c r="W166" s="182">
        <f t="shared" si="23"/>
        <v>951.44952025808652</v>
      </c>
      <c r="X166" s="182">
        <f t="shared" si="24"/>
        <v>1009.2426991020498</v>
      </c>
    </row>
    <row r="167" spans="2:24" ht="14.25" customHeight="1" x14ac:dyDescent="0.35">
      <c r="B167" s="189">
        <v>0.26745604280357299</v>
      </c>
      <c r="C167" s="189">
        <v>0.11920383900729201</v>
      </c>
      <c r="D167" s="189">
        <v>1.7923517079926079</v>
      </c>
      <c r="E167" s="189">
        <v>0.28286566770552701</v>
      </c>
      <c r="F167" s="189">
        <v>6.2130387428199997E-3</v>
      </c>
      <c r="H167" s="182">
        <f t="shared" si="25"/>
        <v>2939.6570414386633</v>
      </c>
      <c r="I167"/>
      <c r="K167"/>
      <c r="Q167" s="182">
        <f t="shared" si="26"/>
        <v>2967.5221979906141</v>
      </c>
      <c r="R167" s="182">
        <f t="shared" si="18"/>
        <v>2995.6660061080847</v>
      </c>
      <c r="S167" s="182">
        <f t="shared" si="19"/>
        <v>3024.0912523067295</v>
      </c>
      <c r="T167" s="182">
        <f t="shared" si="20"/>
        <v>3052.8007509673612</v>
      </c>
      <c r="U167" s="182">
        <f t="shared" si="21"/>
        <v>3081.7973446145984</v>
      </c>
      <c r="V167" s="182">
        <f t="shared" si="22"/>
        <v>3111.0839041983081</v>
      </c>
      <c r="W167" s="182">
        <f t="shared" si="23"/>
        <v>3140.6633293778559</v>
      </c>
      <c r="X167" s="182">
        <f t="shared" si="24"/>
        <v>3170.5385488091988</v>
      </c>
    </row>
    <row r="168" spans="2:24" ht="14.25" customHeight="1" x14ac:dyDescent="0.35">
      <c r="B168" s="189">
        <v>6.5266652667590004E-3</v>
      </c>
      <c r="C168" s="189">
        <v>-3.233112816079045</v>
      </c>
      <c r="D168" s="189">
        <v>3.2060311623487689</v>
      </c>
      <c r="E168" s="189">
        <v>5.9511094349057998E-2</v>
      </c>
      <c r="F168" s="189">
        <v>3.8485591172983002E-2</v>
      </c>
      <c r="H168" s="182">
        <f t="shared" si="25"/>
        <v>-1084.2274611229984</v>
      </c>
      <c r="I168"/>
      <c r="K168"/>
      <c r="Q168" s="182">
        <f t="shared" si="26"/>
        <v>-1044.8290169264499</v>
      </c>
      <c r="R168" s="182">
        <f t="shared" si="18"/>
        <v>-1005.0365882879364</v>
      </c>
      <c r="S168" s="182">
        <f t="shared" si="19"/>
        <v>-964.84623536303639</v>
      </c>
      <c r="T168" s="182">
        <f t="shared" si="20"/>
        <v>-924.25397890888826</v>
      </c>
      <c r="U168" s="182">
        <f t="shared" si="21"/>
        <v>-883.25579989019843</v>
      </c>
      <c r="V168" s="182">
        <f t="shared" si="22"/>
        <v>-841.84763908132163</v>
      </c>
      <c r="W168" s="182">
        <f t="shared" si="23"/>
        <v>-800.02539666435518</v>
      </c>
      <c r="X168" s="182">
        <f t="shared" si="24"/>
        <v>-757.78493182322063</v>
      </c>
    </row>
    <row r="169" spans="2:24" ht="14.25" customHeight="1" x14ac:dyDescent="0.35">
      <c r="B169" s="189">
        <v>7.2119927137754596</v>
      </c>
      <c r="C169" s="189">
        <v>0.227128880824921</v>
      </c>
      <c r="D169" s="189">
        <v>1.4892389215059061</v>
      </c>
      <c r="E169" s="189">
        <v>3.8815335480000002E-6</v>
      </c>
      <c r="F169" s="189">
        <v>6.8885851008015003E-2</v>
      </c>
      <c r="H169" s="182">
        <f t="shared" si="25"/>
        <v>3511.2193409606111</v>
      </c>
      <c r="I169"/>
      <c r="K169"/>
      <c r="Q169" s="182">
        <f t="shared" si="26"/>
        <v>3551.4491940800895</v>
      </c>
      <c r="R169" s="182">
        <f t="shared" si="18"/>
        <v>3592.0813457307618</v>
      </c>
      <c r="S169" s="182">
        <f t="shared" si="19"/>
        <v>3633.1198188979415</v>
      </c>
      <c r="T169" s="182">
        <f t="shared" si="20"/>
        <v>3674.5686767967923</v>
      </c>
      <c r="U169" s="182">
        <f t="shared" si="21"/>
        <v>3716.4320232746322</v>
      </c>
      <c r="V169" s="182">
        <f t="shared" si="22"/>
        <v>3758.7140032172497</v>
      </c>
      <c r="W169" s="182">
        <f t="shared" si="23"/>
        <v>3801.4188029592947</v>
      </c>
      <c r="X169" s="182">
        <f t="shared" si="24"/>
        <v>3844.5506506987595</v>
      </c>
    </row>
    <row r="170" spans="2:24" ht="14.25" customHeight="1" x14ac:dyDescent="0.35">
      <c r="B170" s="189">
        <v>7.6411658777707003E-2</v>
      </c>
      <c r="C170" s="189">
        <v>-0.75251170034308501</v>
      </c>
      <c r="D170" s="189">
        <v>1.399914607811465</v>
      </c>
      <c r="E170" s="189">
        <v>0.102000082145202</v>
      </c>
      <c r="F170" s="189">
        <v>5.2258663195221003E-2</v>
      </c>
      <c r="H170" s="182">
        <f t="shared" si="25"/>
        <v>2556.2113369005183</v>
      </c>
      <c r="I170"/>
      <c r="K170"/>
      <c r="Q170" s="182">
        <f t="shared" si="26"/>
        <v>2593.5568402739145</v>
      </c>
      <c r="R170" s="182">
        <f t="shared" si="18"/>
        <v>2631.2757986810448</v>
      </c>
      <c r="S170" s="182">
        <f t="shared" si="19"/>
        <v>2669.3719466722468</v>
      </c>
      <c r="T170" s="182">
        <f t="shared" si="20"/>
        <v>2707.84905614336</v>
      </c>
      <c r="U170" s="182">
        <f t="shared" si="21"/>
        <v>2746.7109367091853</v>
      </c>
      <c r="V170" s="182">
        <f t="shared" si="22"/>
        <v>2785.9614360806681</v>
      </c>
      <c r="W170" s="182">
        <f t="shared" si="23"/>
        <v>2825.6044404458662</v>
      </c>
      <c r="X170" s="182">
        <f t="shared" si="24"/>
        <v>2865.6438748547162</v>
      </c>
    </row>
    <row r="171" spans="2:24" ht="14.25" customHeight="1" x14ac:dyDescent="0.35">
      <c r="B171" s="189">
        <v>0.1051648513706</v>
      </c>
      <c r="C171" s="189">
        <v>-0.91864713614828297</v>
      </c>
      <c r="D171" s="189">
        <v>0.52817591816410803</v>
      </c>
      <c r="E171" s="189">
        <v>4.63573287977E-4</v>
      </c>
      <c r="F171" s="189">
        <v>6.8064898064374005E-2</v>
      </c>
      <c r="H171" s="182">
        <f t="shared" si="25"/>
        <v>1986.7621243390538</v>
      </c>
      <c r="I171"/>
      <c r="K171"/>
      <c r="Q171" s="182">
        <f t="shared" si="26"/>
        <v>2021.0288555034256</v>
      </c>
      <c r="R171" s="182">
        <f t="shared" si="18"/>
        <v>2055.6382539794413</v>
      </c>
      <c r="S171" s="182">
        <f t="shared" si="19"/>
        <v>2090.5937464402168</v>
      </c>
      <c r="T171" s="182">
        <f t="shared" si="20"/>
        <v>2125.8987938256</v>
      </c>
      <c r="U171" s="182">
        <f t="shared" si="21"/>
        <v>2161.556891684837</v>
      </c>
      <c r="V171" s="182">
        <f t="shared" si="22"/>
        <v>2197.5715705226667</v>
      </c>
      <c r="W171" s="182">
        <f t="shared" si="23"/>
        <v>2233.9463961488741</v>
      </c>
      <c r="X171" s="182">
        <f t="shared" si="24"/>
        <v>2270.6849700313442</v>
      </c>
    </row>
    <row r="172" spans="2:24" ht="14.25" customHeight="1" x14ac:dyDescent="0.35">
      <c r="B172" s="189">
        <v>3.2405153741213999E-2</v>
      </c>
      <c r="C172" s="189">
        <v>0.14699619348889501</v>
      </c>
      <c r="D172" s="189">
        <v>2.3081768587235869</v>
      </c>
      <c r="E172" s="189">
        <v>2.759805590669E-3</v>
      </c>
      <c r="F172" s="189">
        <v>3.1702156304666003E-2</v>
      </c>
      <c r="H172" s="182">
        <f t="shared" si="25"/>
        <v>3037.5679566744557</v>
      </c>
      <c r="I172"/>
      <c r="K172"/>
      <c r="Q172" s="182">
        <f t="shared" si="26"/>
        <v>3065.6986064786847</v>
      </c>
      <c r="R172" s="182">
        <f t="shared" si="18"/>
        <v>3094.1105627809561</v>
      </c>
      <c r="S172" s="182">
        <f t="shared" si="19"/>
        <v>3122.8066386462506</v>
      </c>
      <c r="T172" s="182">
        <f t="shared" si="20"/>
        <v>3151.7896752701977</v>
      </c>
      <c r="U172" s="182">
        <f t="shared" si="21"/>
        <v>3181.0625422603839</v>
      </c>
      <c r="V172" s="182">
        <f t="shared" si="22"/>
        <v>3210.6281379204725</v>
      </c>
      <c r="W172" s="182">
        <f t="shared" si="23"/>
        <v>3240.489389537162</v>
      </c>
      <c r="X172" s="182">
        <f t="shared" si="24"/>
        <v>3270.649253670018</v>
      </c>
    </row>
    <row r="173" spans="2:24" ht="14.25" customHeight="1" x14ac:dyDescent="0.35">
      <c r="B173" s="189">
        <v>1.870463189728411</v>
      </c>
      <c r="C173" s="189">
        <v>-9.3836064768999996E-3</v>
      </c>
      <c r="D173" s="189">
        <v>0.52267355186006004</v>
      </c>
      <c r="E173" s="189">
        <v>0.17484229947902999</v>
      </c>
      <c r="F173" s="189">
        <v>5.3563464422786998E-2</v>
      </c>
      <c r="H173" s="182">
        <f t="shared" si="25"/>
        <v>3418.1485397551155</v>
      </c>
      <c r="I173"/>
      <c r="K173"/>
      <c r="Q173" s="182">
        <f t="shared" si="26"/>
        <v>3454.718343719423</v>
      </c>
      <c r="R173" s="182">
        <f t="shared" si="18"/>
        <v>3491.6538457233742</v>
      </c>
      <c r="S173" s="182">
        <f t="shared" si="19"/>
        <v>3528.9587027473644</v>
      </c>
      <c r="T173" s="182">
        <f t="shared" si="20"/>
        <v>3566.6366083415946</v>
      </c>
      <c r="U173" s="182">
        <f t="shared" si="21"/>
        <v>3604.6912929917671</v>
      </c>
      <c r="V173" s="182">
        <f t="shared" si="22"/>
        <v>3643.1265244884416</v>
      </c>
      <c r="W173" s="182">
        <f t="shared" si="23"/>
        <v>3681.9461083000829</v>
      </c>
      <c r="X173" s="182">
        <f t="shared" si="24"/>
        <v>3721.1538879498403</v>
      </c>
    </row>
    <row r="174" spans="2:24" ht="14.25" customHeight="1" x14ac:dyDescent="0.35">
      <c r="B174" s="189">
        <v>3.0970470034560002E-3</v>
      </c>
      <c r="C174" s="189">
        <v>4.1190412018340998E-2</v>
      </c>
      <c r="D174" s="189">
        <v>2.0086414445058001E-2</v>
      </c>
      <c r="E174" s="189">
        <v>0.10872576383596</v>
      </c>
      <c r="F174" s="189">
        <v>6.2341781003593999E-2</v>
      </c>
      <c r="H174" s="182">
        <f t="shared" si="25"/>
        <v>3488.7974615763605</v>
      </c>
      <c r="I174"/>
      <c r="K174"/>
      <c r="Q174" s="182">
        <f t="shared" si="26"/>
        <v>3523.0491735994074</v>
      </c>
      <c r="R174" s="182">
        <f t="shared" si="18"/>
        <v>3557.643402742684</v>
      </c>
      <c r="S174" s="182">
        <f t="shared" si="19"/>
        <v>3592.5835741773944</v>
      </c>
      <c r="T174" s="182">
        <f t="shared" si="20"/>
        <v>3627.8731473264515</v>
      </c>
      <c r="U174" s="182">
        <f t="shared" si="21"/>
        <v>3663.5156162069993</v>
      </c>
      <c r="V174" s="182">
        <f t="shared" si="22"/>
        <v>3699.514509776352</v>
      </c>
      <c r="W174" s="182">
        <f t="shared" si="23"/>
        <v>3735.873392281399</v>
      </c>
      <c r="X174" s="182">
        <f t="shared" si="24"/>
        <v>3772.5958636114965</v>
      </c>
    </row>
    <row r="175" spans="2:24" ht="14.25" customHeight="1" x14ac:dyDescent="0.35">
      <c r="B175" s="189">
        <v>0.30168038463404001</v>
      </c>
      <c r="C175" s="189">
        <v>0.12150709956927901</v>
      </c>
      <c r="D175" s="189">
        <v>1.755986392144286</v>
      </c>
      <c r="E175" s="189">
        <v>0.267696582327062</v>
      </c>
      <c r="F175" s="189">
        <v>1.0071251778273E-2</v>
      </c>
      <c r="H175" s="182">
        <f t="shared" si="25"/>
        <v>3016.4631671402635</v>
      </c>
      <c r="I175"/>
      <c r="K175"/>
      <c r="Q175" s="182">
        <f t="shared" si="26"/>
        <v>3045.101631234792</v>
      </c>
      <c r="R175" s="182">
        <f t="shared" si="18"/>
        <v>3074.0264799702668</v>
      </c>
      <c r="S175" s="182">
        <f t="shared" si="19"/>
        <v>3103.2405771930958</v>
      </c>
      <c r="T175" s="182">
        <f t="shared" si="20"/>
        <v>3132.7468153881532</v>
      </c>
      <c r="U175" s="182">
        <f t="shared" si="21"/>
        <v>3162.5481159651608</v>
      </c>
      <c r="V175" s="182">
        <f t="shared" si="22"/>
        <v>3192.6474295479388</v>
      </c>
      <c r="W175" s="182">
        <f t="shared" si="23"/>
        <v>3223.0477362665447</v>
      </c>
      <c r="X175" s="182">
        <f t="shared" si="24"/>
        <v>3253.7520460523369</v>
      </c>
    </row>
    <row r="176" spans="2:24" ht="14.25" customHeight="1" x14ac:dyDescent="0.35">
      <c r="B176" s="189">
        <v>2.0175509761880001E-3</v>
      </c>
      <c r="C176" s="189">
        <v>0.130037011859746</v>
      </c>
      <c r="D176" s="189">
        <v>0.32618897979926398</v>
      </c>
      <c r="E176" s="189">
        <v>0.16841085942514</v>
      </c>
      <c r="F176" s="189">
        <v>4.8689110199692999E-2</v>
      </c>
      <c r="H176" s="182">
        <f t="shared" si="25"/>
        <v>3487.8251289198743</v>
      </c>
      <c r="I176"/>
      <c r="K176"/>
      <c r="Q176" s="182">
        <f t="shared" si="26"/>
        <v>3520.6854132196454</v>
      </c>
      <c r="R176" s="182">
        <f t="shared" si="18"/>
        <v>3553.8743003624136</v>
      </c>
      <c r="S176" s="182">
        <f t="shared" si="19"/>
        <v>3587.3950763766093</v>
      </c>
      <c r="T176" s="182">
        <f t="shared" si="20"/>
        <v>3621.2510601509471</v>
      </c>
      <c r="U176" s="182">
        <f t="shared" si="21"/>
        <v>3655.4456037630284</v>
      </c>
      <c r="V176" s="182">
        <f t="shared" si="22"/>
        <v>3689.9820928112304</v>
      </c>
      <c r="W176" s="182">
        <f t="shared" si="23"/>
        <v>3724.8639467499147</v>
      </c>
      <c r="X176" s="182">
        <f t="shared" si="24"/>
        <v>3760.0946192279853</v>
      </c>
    </row>
    <row r="177" spans="2:24" ht="14.25" customHeight="1" x14ac:dyDescent="0.35">
      <c r="B177" s="189">
        <v>0.140020652458062</v>
      </c>
      <c r="C177" s="189">
        <v>0.120444999083898</v>
      </c>
      <c r="D177" s="189">
        <v>1.547646907930619</v>
      </c>
      <c r="E177" s="189">
        <v>0.26231006476171198</v>
      </c>
      <c r="F177" s="189">
        <v>1.3453052577154E-2</v>
      </c>
      <c r="H177" s="182">
        <f t="shared" si="25"/>
        <v>3039.6548776906156</v>
      </c>
      <c r="I177"/>
      <c r="K177"/>
      <c r="Q177" s="182">
        <f t="shared" si="26"/>
        <v>3068.3479445576895</v>
      </c>
      <c r="R177" s="182">
        <f t="shared" si="18"/>
        <v>3097.3279420934341</v>
      </c>
      <c r="S177" s="182">
        <f t="shared" si="19"/>
        <v>3126.5977396045373</v>
      </c>
      <c r="T177" s="182">
        <f t="shared" si="20"/>
        <v>3156.1602350907501</v>
      </c>
      <c r="U177" s="182">
        <f t="shared" si="21"/>
        <v>3186.0183555318258</v>
      </c>
      <c r="V177" s="182">
        <f t="shared" si="22"/>
        <v>3216.1750571773123</v>
      </c>
      <c r="W177" s="182">
        <f t="shared" si="23"/>
        <v>3246.6333258392533</v>
      </c>
      <c r="X177" s="182">
        <f t="shared" si="24"/>
        <v>3277.3961771878139</v>
      </c>
    </row>
    <row r="178" spans="2:24" ht="14.25" customHeight="1" x14ac:dyDescent="0.35">
      <c r="B178" s="189">
        <v>2.0996692084029999E-3</v>
      </c>
      <c r="C178" s="189">
        <v>0.14014613818105501</v>
      </c>
      <c r="D178" s="189">
        <v>0.55352556172804501</v>
      </c>
      <c r="E178" s="189">
        <v>0.17600114664312</v>
      </c>
      <c r="F178" s="189">
        <v>4.3615493851482001E-2</v>
      </c>
      <c r="H178" s="182">
        <f t="shared" si="25"/>
        <v>3443.0443616591965</v>
      </c>
      <c r="I178"/>
      <c r="K178"/>
      <c r="Q178" s="182">
        <f t="shared" si="26"/>
        <v>3475.2998711806877</v>
      </c>
      <c r="R178" s="182">
        <f t="shared" si="18"/>
        <v>3507.8779357973945</v>
      </c>
      <c r="S178" s="182">
        <f t="shared" si="19"/>
        <v>3540.7817810602673</v>
      </c>
      <c r="T178" s="182">
        <f t="shared" si="20"/>
        <v>3574.0146647757701</v>
      </c>
      <c r="U178" s="182">
        <f t="shared" si="21"/>
        <v>3607.5798773284268</v>
      </c>
      <c r="V178" s="182">
        <f t="shared" si="22"/>
        <v>3641.4807420066104</v>
      </c>
      <c r="W178" s="182">
        <f t="shared" si="23"/>
        <v>3675.720615331576</v>
      </c>
      <c r="X178" s="182">
        <f t="shared" si="24"/>
        <v>3710.3028873897915</v>
      </c>
    </row>
    <row r="179" spans="2:24" ht="14.25" customHeight="1" x14ac:dyDescent="0.35">
      <c r="B179" s="189">
        <v>9.4979446467033046</v>
      </c>
      <c r="C179" s="189">
        <v>-2.827877482685643</v>
      </c>
      <c r="D179" s="189">
        <v>0.32836671498804398</v>
      </c>
      <c r="E179" s="189">
        <v>0.38341496615911402</v>
      </c>
      <c r="F179" s="189">
        <v>7.8139397093175994E-2</v>
      </c>
      <c r="H179" s="182">
        <f t="shared" si="25"/>
        <v>209.53923119010233</v>
      </c>
      <c r="I179"/>
      <c r="K179"/>
      <c r="Q179" s="182">
        <f t="shared" si="26"/>
        <v>266.95859693477587</v>
      </c>
      <c r="R179" s="182">
        <f t="shared" si="18"/>
        <v>324.95215633689577</v>
      </c>
      <c r="S179" s="182">
        <f t="shared" si="19"/>
        <v>383.52565133303779</v>
      </c>
      <c r="T179" s="182">
        <f t="shared" si="20"/>
        <v>442.68488127914088</v>
      </c>
      <c r="U179" s="182">
        <f t="shared" si="21"/>
        <v>502.43570352470442</v>
      </c>
      <c r="V179" s="182">
        <f t="shared" si="22"/>
        <v>562.78403399272383</v>
      </c>
      <c r="W179" s="182">
        <f t="shared" si="23"/>
        <v>623.73584776542384</v>
      </c>
      <c r="X179" s="182">
        <f t="shared" si="24"/>
        <v>685.29717967585111</v>
      </c>
    </row>
    <row r="180" spans="2:24" ht="14.25" customHeight="1" x14ac:dyDescent="0.35">
      <c r="B180" s="189">
        <v>18.35801448558675</v>
      </c>
      <c r="C180" s="189">
        <v>-3.0275551254637999E-2</v>
      </c>
      <c r="D180" s="189">
        <v>1.5292945445737789</v>
      </c>
      <c r="E180" s="189">
        <v>0.23886180384807301</v>
      </c>
      <c r="F180" s="189">
        <v>7.3429740837137006E-2</v>
      </c>
      <c r="H180" s="182">
        <f t="shared" si="25"/>
        <v>3235.5716935259734</v>
      </c>
      <c r="I180"/>
      <c r="K180"/>
      <c r="Q180" s="182">
        <f t="shared" si="26"/>
        <v>3290.4074913995855</v>
      </c>
      <c r="R180" s="182">
        <f t="shared" si="18"/>
        <v>3345.7916472519328</v>
      </c>
      <c r="S180" s="182">
        <f t="shared" si="19"/>
        <v>3401.7296446628043</v>
      </c>
      <c r="T180" s="182">
        <f t="shared" si="20"/>
        <v>3458.227022047784</v>
      </c>
      <c r="U180" s="182">
        <f t="shared" si="21"/>
        <v>3515.2893732066141</v>
      </c>
      <c r="V180" s="182">
        <f t="shared" si="22"/>
        <v>3572.9223478770318</v>
      </c>
      <c r="W180" s="182">
        <f t="shared" si="23"/>
        <v>3631.1316522941543</v>
      </c>
      <c r="X180" s="182">
        <f t="shared" si="24"/>
        <v>3689.9230497554472</v>
      </c>
    </row>
    <row r="181" spans="2:24" ht="14.25" customHeight="1" x14ac:dyDescent="0.35">
      <c r="B181" s="189">
        <v>7.0012974580337692</v>
      </c>
      <c r="C181" s="189">
        <v>0.24196474317036101</v>
      </c>
      <c r="D181" s="189">
        <v>1.116232056818744</v>
      </c>
      <c r="E181" s="189">
        <v>1.0328277531000001E-5</v>
      </c>
      <c r="F181" s="189">
        <v>7.2994613204127007E-2</v>
      </c>
      <c r="H181" s="182">
        <f t="shared" si="25"/>
        <v>3529.8854973893381</v>
      </c>
      <c r="I181"/>
      <c r="K181"/>
      <c r="Q181" s="182">
        <f t="shared" si="26"/>
        <v>3569.8189015933926</v>
      </c>
      <c r="R181" s="182">
        <f t="shared" si="18"/>
        <v>3610.151639839487</v>
      </c>
      <c r="S181" s="182">
        <f t="shared" si="19"/>
        <v>3650.8877054680434</v>
      </c>
      <c r="T181" s="182">
        <f t="shared" si="20"/>
        <v>3692.0311317528849</v>
      </c>
      <c r="U181" s="182">
        <f t="shared" si="21"/>
        <v>3733.5859923005746</v>
      </c>
      <c r="V181" s="182">
        <f t="shared" si="22"/>
        <v>3775.5564014537404</v>
      </c>
      <c r="W181" s="182">
        <f t="shared" si="23"/>
        <v>3817.9465146984394</v>
      </c>
      <c r="X181" s="182">
        <f t="shared" si="24"/>
        <v>3860.7605290755846</v>
      </c>
    </row>
    <row r="182" spans="2:24" ht="14.25" customHeight="1" x14ac:dyDescent="0.35">
      <c r="B182" s="189">
        <v>2.3955206514154832</v>
      </c>
      <c r="C182" s="189">
        <v>0.1203510154355</v>
      </c>
      <c r="D182" s="189">
        <v>0.103752445850555</v>
      </c>
      <c r="E182" s="189">
        <v>0.19132895059917801</v>
      </c>
      <c r="F182" s="189">
        <v>5.4935629914510002E-2</v>
      </c>
      <c r="H182" s="182">
        <f t="shared" si="25"/>
        <v>3459.8479836504139</v>
      </c>
      <c r="I182"/>
      <c r="K182"/>
      <c r="Q182" s="182">
        <f t="shared" si="26"/>
        <v>3495.4485934247168</v>
      </c>
      <c r="R182" s="182">
        <f t="shared" si="18"/>
        <v>3531.4052092967622</v>
      </c>
      <c r="S182" s="182">
        <f t="shared" si="19"/>
        <v>3567.7213913275282</v>
      </c>
      <c r="T182" s="182">
        <f t="shared" si="20"/>
        <v>3604.4007351786013</v>
      </c>
      <c r="U182" s="182">
        <f t="shared" si="21"/>
        <v>3641.446872468186</v>
      </c>
      <c r="V182" s="182">
        <f t="shared" si="22"/>
        <v>3678.8634711306659</v>
      </c>
      <c r="W182" s="182">
        <f t="shared" si="23"/>
        <v>3716.6542357797712</v>
      </c>
      <c r="X182" s="182">
        <f t="shared" si="24"/>
        <v>3754.8229080753672</v>
      </c>
    </row>
    <row r="183" spans="2:24" ht="14.25" customHeight="1" x14ac:dyDescent="0.35">
      <c r="B183" s="189">
        <v>2.7527869736969999E-3</v>
      </c>
      <c r="C183" s="189">
        <v>0.112558560866238</v>
      </c>
      <c r="D183" s="189">
        <v>1.7916955165497861</v>
      </c>
      <c r="E183" s="189">
        <v>0.282159718880856</v>
      </c>
      <c r="F183" s="189">
        <v>5.5713025013629999E-3</v>
      </c>
      <c r="H183" s="182">
        <f t="shared" si="25"/>
        <v>2927.6740534538867</v>
      </c>
      <c r="I183"/>
      <c r="K183"/>
      <c r="Q183" s="182">
        <f t="shared" si="26"/>
        <v>2955.2052712856762</v>
      </c>
      <c r="R183" s="182">
        <f t="shared" si="18"/>
        <v>2983.0118012957842</v>
      </c>
      <c r="S183" s="182">
        <f t="shared" si="19"/>
        <v>3011.0963966059926</v>
      </c>
      <c r="T183" s="182">
        <f t="shared" si="20"/>
        <v>3039.4618378693031</v>
      </c>
      <c r="U183" s="182">
        <f t="shared" si="21"/>
        <v>3068.1109335452466</v>
      </c>
      <c r="V183" s="182">
        <f t="shared" si="22"/>
        <v>3097.0465201779502</v>
      </c>
      <c r="W183" s="182">
        <f t="shared" si="23"/>
        <v>3126.2714626769807</v>
      </c>
      <c r="X183" s="182">
        <f t="shared" si="24"/>
        <v>3155.7886546010009</v>
      </c>
    </row>
    <row r="184" spans="2:24" ht="14.25" customHeight="1" x14ac:dyDescent="0.35">
      <c r="B184" s="189">
        <v>8.6210763883517005E-2</v>
      </c>
      <c r="C184" s="189">
        <v>-8.9054075761010008E-3</v>
      </c>
      <c r="D184" s="189">
        <v>1.470285987320159</v>
      </c>
      <c r="E184" s="189">
        <v>0.26538462768589999</v>
      </c>
      <c r="F184" s="189">
        <v>1.6546027998169999E-2</v>
      </c>
      <c r="H184" s="182">
        <f t="shared" si="25"/>
        <v>2957.3834889238615</v>
      </c>
      <c r="I184"/>
      <c r="K184"/>
      <c r="Q184" s="182">
        <f t="shared" si="26"/>
        <v>2987.1990465196077</v>
      </c>
      <c r="R184" s="182">
        <f t="shared" si="18"/>
        <v>3017.3127596913118</v>
      </c>
      <c r="S184" s="182">
        <f t="shared" si="19"/>
        <v>3047.727609994733</v>
      </c>
      <c r="T184" s="182">
        <f t="shared" si="20"/>
        <v>3078.4466088011877</v>
      </c>
      <c r="U184" s="182">
        <f t="shared" si="21"/>
        <v>3109.472797595708</v>
      </c>
      <c r="V184" s="182">
        <f t="shared" si="22"/>
        <v>3140.8092482781726</v>
      </c>
      <c r="W184" s="182">
        <f t="shared" si="23"/>
        <v>3172.4590634674628</v>
      </c>
      <c r="X184" s="182">
        <f t="shared" si="24"/>
        <v>3204.4253768086451</v>
      </c>
    </row>
    <row r="185" spans="2:24" ht="14.25" customHeight="1" x14ac:dyDescent="0.35">
      <c r="B185" s="189">
        <v>3.661520737021847</v>
      </c>
      <c r="C185" s="189">
        <v>1.2123710312716E-2</v>
      </c>
      <c r="D185" s="189">
        <v>2.709222424833E-2</v>
      </c>
      <c r="E185" s="189">
        <v>0.21294946765240499</v>
      </c>
      <c r="F185" s="189">
        <v>5.8124801455376997E-2</v>
      </c>
      <c r="H185" s="182">
        <f t="shared" si="25"/>
        <v>3352.4144725575766</v>
      </c>
      <c r="I185"/>
      <c r="K185"/>
      <c r="Q185" s="182">
        <f t="shared" si="26"/>
        <v>3390.1401013750792</v>
      </c>
      <c r="R185" s="182">
        <f t="shared" si="18"/>
        <v>3428.2429864807573</v>
      </c>
      <c r="S185" s="182">
        <f t="shared" si="19"/>
        <v>3466.7269004374912</v>
      </c>
      <c r="T185" s="182">
        <f t="shared" si="20"/>
        <v>3505.5956535337932</v>
      </c>
      <c r="U185" s="182">
        <f t="shared" si="21"/>
        <v>3544.8530941610579</v>
      </c>
      <c r="V185" s="182">
        <f t="shared" si="22"/>
        <v>3584.5031091945957</v>
      </c>
      <c r="W185" s="182">
        <f t="shared" si="23"/>
        <v>3624.5496243784683</v>
      </c>
      <c r="X185" s="182">
        <f t="shared" si="24"/>
        <v>3664.9966047141797</v>
      </c>
    </row>
    <row r="186" spans="2:24" ht="14.25" customHeight="1" x14ac:dyDescent="0.35">
      <c r="B186" s="189">
        <v>1.762772919776199</v>
      </c>
      <c r="C186" s="189">
        <v>-0.73595614646812202</v>
      </c>
      <c r="D186" s="189">
        <v>2.562376092896919</v>
      </c>
      <c r="E186" s="189">
        <v>1.4142334200199999E-4</v>
      </c>
      <c r="F186" s="189">
        <v>4.9436135398771001E-2</v>
      </c>
      <c r="H186" s="182">
        <f t="shared" si="25"/>
        <v>2405.0409453911293</v>
      </c>
      <c r="I186"/>
      <c r="K186"/>
      <c r="Q186" s="182">
        <f t="shared" si="26"/>
        <v>2442.639324051423</v>
      </c>
      <c r="R186" s="182">
        <f t="shared" si="18"/>
        <v>2480.6136864983191</v>
      </c>
      <c r="S186" s="182">
        <f t="shared" si="19"/>
        <v>2518.9677925696851</v>
      </c>
      <c r="T186" s="182">
        <f t="shared" si="20"/>
        <v>2557.7054397017641</v>
      </c>
      <c r="U186" s="182">
        <f t="shared" si="21"/>
        <v>2596.8304633051644</v>
      </c>
      <c r="V186" s="182">
        <f t="shared" si="22"/>
        <v>2636.3467371445981</v>
      </c>
      <c r="W186" s="182">
        <f t="shared" si="23"/>
        <v>2676.2581737224264</v>
      </c>
      <c r="X186" s="182">
        <f t="shared" si="24"/>
        <v>2716.5687246660327</v>
      </c>
    </row>
    <row r="187" spans="2:24" ht="14.25" customHeight="1" x14ac:dyDescent="0.35">
      <c r="B187" s="189">
        <v>0.79176888300822301</v>
      </c>
      <c r="C187" s="189">
        <v>3.4514163704032999E-2</v>
      </c>
      <c r="D187" s="189">
        <v>1.7409123726592119</v>
      </c>
      <c r="E187" s="189">
        <v>0.28383612581791601</v>
      </c>
      <c r="F187" s="189">
        <v>1.0902263539755999E-2</v>
      </c>
      <c r="H187" s="182">
        <f t="shared" si="25"/>
        <v>2934.8430729682705</v>
      </c>
      <c r="I187"/>
      <c r="K187"/>
      <c r="Q187" s="182">
        <f t="shared" si="26"/>
        <v>2964.6045201060397</v>
      </c>
      <c r="R187" s="182">
        <f t="shared" si="18"/>
        <v>2994.6635817151864</v>
      </c>
      <c r="S187" s="182">
        <f t="shared" si="19"/>
        <v>3025.0232339404256</v>
      </c>
      <c r="T187" s="182">
        <f t="shared" si="20"/>
        <v>3055.6864826879159</v>
      </c>
      <c r="U187" s="182">
        <f t="shared" si="21"/>
        <v>3086.6563639228816</v>
      </c>
      <c r="V187" s="182">
        <f t="shared" si="22"/>
        <v>3117.9359439701966</v>
      </c>
      <c r="W187" s="182">
        <f t="shared" si="23"/>
        <v>3149.5283198179854</v>
      </c>
      <c r="X187" s="182">
        <f t="shared" si="24"/>
        <v>3181.4366194242521</v>
      </c>
    </row>
    <row r="188" spans="2:24" ht="14.25" customHeight="1" x14ac:dyDescent="0.35">
      <c r="B188" s="189">
        <v>10.88481357920533</v>
      </c>
      <c r="C188" s="189">
        <v>3.9483059159688E-2</v>
      </c>
      <c r="D188" s="189">
        <v>0.34800711058531297</v>
      </c>
      <c r="E188" s="189">
        <v>0.155532980679921</v>
      </c>
      <c r="F188" s="189">
        <v>7.9934704895502001E-2</v>
      </c>
      <c r="H188" s="182">
        <f t="shared" si="25"/>
        <v>3419.2270868863748</v>
      </c>
      <c r="I188"/>
      <c r="K188"/>
      <c r="Q188" s="182">
        <f t="shared" si="26"/>
        <v>3465.8558699031746</v>
      </c>
      <c r="R188" s="182">
        <f t="shared" si="18"/>
        <v>3512.9509407501428</v>
      </c>
      <c r="S188" s="182">
        <f t="shared" si="19"/>
        <v>3560.5169623055804</v>
      </c>
      <c r="T188" s="182">
        <f t="shared" si="20"/>
        <v>3608.5586440765724</v>
      </c>
      <c r="U188" s="182">
        <f t="shared" si="21"/>
        <v>3657.0807426652741</v>
      </c>
      <c r="V188" s="182">
        <f t="shared" si="22"/>
        <v>3706.0880622398627</v>
      </c>
      <c r="W188" s="182">
        <f t="shared" si="23"/>
        <v>3755.5854550101976</v>
      </c>
      <c r="X188" s="182">
        <f t="shared" si="24"/>
        <v>3805.5778217082357</v>
      </c>
    </row>
    <row r="189" spans="2:24" ht="14.25" customHeight="1" x14ac:dyDescent="0.35">
      <c r="B189" s="189">
        <v>7.4222854589388136</v>
      </c>
      <c r="C189" s="189">
        <v>-1.40711395564258</v>
      </c>
      <c r="D189" s="189">
        <v>0.50870590498538704</v>
      </c>
      <c r="E189" s="189">
        <v>0.208407711899287</v>
      </c>
      <c r="F189" s="189">
        <v>7.6231397570238002E-2</v>
      </c>
      <c r="H189" s="182">
        <f t="shared" si="25"/>
        <v>1783.164332646917</v>
      </c>
      <c r="I189"/>
      <c r="K189"/>
      <c r="Q189" s="182">
        <f t="shared" si="26"/>
        <v>1831.7569997972469</v>
      </c>
      <c r="R189" s="182">
        <f t="shared" si="18"/>
        <v>1880.8355936190801</v>
      </c>
      <c r="S189" s="182">
        <f t="shared" si="19"/>
        <v>1930.4049733791312</v>
      </c>
      <c r="T189" s="182">
        <f t="shared" si="20"/>
        <v>1980.4700469367835</v>
      </c>
      <c r="U189" s="182">
        <f t="shared" si="21"/>
        <v>2031.035771230012</v>
      </c>
      <c r="V189" s="182">
        <f t="shared" si="22"/>
        <v>2082.107152766172</v>
      </c>
      <c r="W189" s="182">
        <f t="shared" si="23"/>
        <v>2133.6892481176951</v>
      </c>
      <c r="X189" s="182">
        <f t="shared" si="24"/>
        <v>2185.7871644227325</v>
      </c>
    </row>
    <row r="190" spans="2:24" ht="14.25" customHeight="1" x14ac:dyDescent="0.35">
      <c r="B190" s="189">
        <v>2.4498897018689998E-3</v>
      </c>
      <c r="C190" s="189">
        <v>-1.959853844026358</v>
      </c>
      <c r="D190" s="189">
        <v>1.76053751942821</v>
      </c>
      <c r="E190" s="189">
        <v>0.31589164472828701</v>
      </c>
      <c r="F190" s="189">
        <v>1.9236535334457999E-2</v>
      </c>
      <c r="H190" s="182">
        <f t="shared" si="25"/>
        <v>488.77689129187877</v>
      </c>
      <c r="I190"/>
      <c r="K190"/>
      <c r="Q190" s="182">
        <f t="shared" si="26"/>
        <v>524.1178587542538</v>
      </c>
      <c r="R190" s="182">
        <f t="shared" si="18"/>
        <v>559.8122358912525</v>
      </c>
      <c r="S190" s="182">
        <f t="shared" si="19"/>
        <v>595.86355679962196</v>
      </c>
      <c r="T190" s="182">
        <f t="shared" si="20"/>
        <v>632.27539091707445</v>
      </c>
      <c r="U190" s="182">
        <f t="shared" si="21"/>
        <v>669.05134337570144</v>
      </c>
      <c r="V190" s="182">
        <f t="shared" si="22"/>
        <v>706.19505535891494</v>
      </c>
      <c r="W190" s="182">
        <f t="shared" si="23"/>
        <v>743.71020446196076</v>
      </c>
      <c r="X190" s="182">
        <f t="shared" si="24"/>
        <v>781.60050505603647</v>
      </c>
    </row>
    <row r="191" spans="2:24" ht="14.25" customHeight="1" x14ac:dyDescent="0.35">
      <c r="B191" s="189">
        <v>13.02072752461117</v>
      </c>
      <c r="C191" s="189">
        <v>0.12933669562543401</v>
      </c>
      <c r="D191" s="189">
        <v>0.355815348348759</v>
      </c>
      <c r="E191" s="189">
        <v>0.190611653201535</v>
      </c>
      <c r="F191" s="189">
        <v>7.8626985135614003E-2</v>
      </c>
      <c r="H191" s="182">
        <f t="shared" si="25"/>
        <v>3427.9674927530123</v>
      </c>
      <c r="I191"/>
      <c r="K191"/>
      <c r="Q191" s="182">
        <f t="shared" si="26"/>
        <v>3475.8484014920214</v>
      </c>
      <c r="R191" s="182">
        <f t="shared" si="18"/>
        <v>3524.2081193184199</v>
      </c>
      <c r="S191" s="182">
        <f t="shared" si="19"/>
        <v>3573.051434323083</v>
      </c>
      <c r="T191" s="182">
        <f t="shared" si="20"/>
        <v>3622.3831824777922</v>
      </c>
      <c r="U191" s="182">
        <f t="shared" si="21"/>
        <v>3672.2082481140487</v>
      </c>
      <c r="V191" s="182">
        <f t="shared" si="22"/>
        <v>3722.5315644066673</v>
      </c>
      <c r="W191" s="182">
        <f t="shared" si="23"/>
        <v>3773.358113862213</v>
      </c>
      <c r="X191" s="182">
        <f t="shared" si="24"/>
        <v>3824.6929288123138</v>
      </c>
    </row>
    <row r="192" spans="2:24" ht="14.25" customHeight="1" x14ac:dyDescent="0.35">
      <c r="B192" s="189">
        <v>5.0982821109330001E-2</v>
      </c>
      <c r="C192" s="189">
        <v>-0.20040006636208599</v>
      </c>
      <c r="D192" s="189">
        <v>3.2118508046574288</v>
      </c>
      <c r="E192" s="189">
        <v>0.12949154540008601</v>
      </c>
      <c r="F192" s="189">
        <v>2.5284811393410001E-3</v>
      </c>
      <c r="H192" s="182">
        <f t="shared" si="25"/>
        <v>2339.8266561528048</v>
      </c>
      <c r="I192"/>
      <c r="K192"/>
      <c r="Q192" s="182">
        <f t="shared" si="26"/>
        <v>2366.3996638322551</v>
      </c>
      <c r="R192" s="182">
        <f t="shared" si="18"/>
        <v>2393.2384015884991</v>
      </c>
      <c r="S192" s="182">
        <f t="shared" si="19"/>
        <v>2420.3455267223062</v>
      </c>
      <c r="T192" s="182">
        <f t="shared" si="20"/>
        <v>2447.7237231074514</v>
      </c>
      <c r="U192" s="182">
        <f t="shared" si="21"/>
        <v>2475.3757014564476</v>
      </c>
      <c r="V192" s="182">
        <f t="shared" si="22"/>
        <v>2503.3041995889339</v>
      </c>
      <c r="W192" s="182">
        <f t="shared" si="23"/>
        <v>2531.5119827027456</v>
      </c>
      <c r="X192" s="182">
        <f t="shared" si="24"/>
        <v>2560.0018436476948</v>
      </c>
    </row>
    <row r="193" spans="2:24" ht="14.25" customHeight="1" x14ac:dyDescent="0.35">
      <c r="B193" s="189">
        <v>6.746994435692522</v>
      </c>
      <c r="C193" s="189">
        <v>-0.97539110428852205</v>
      </c>
      <c r="D193" s="189">
        <v>0.95713199309222796</v>
      </c>
      <c r="E193" s="189">
        <v>0.17014365445152099</v>
      </c>
      <c r="F193" s="189">
        <v>7.1205364614304004E-2</v>
      </c>
      <c r="H193" s="182">
        <f t="shared" si="25"/>
        <v>2369.7004154792721</v>
      </c>
      <c r="I193"/>
      <c r="K193"/>
      <c r="Q193" s="182">
        <f t="shared" si="26"/>
        <v>2416.641146645959</v>
      </c>
      <c r="R193" s="182">
        <f t="shared" si="18"/>
        <v>2464.0512851243134</v>
      </c>
      <c r="S193" s="182">
        <f t="shared" si="19"/>
        <v>2511.9355249874507</v>
      </c>
      <c r="T193" s="182">
        <f t="shared" si="20"/>
        <v>2560.2986072492195</v>
      </c>
      <c r="U193" s="182">
        <f t="shared" si="21"/>
        <v>2609.1453203336059</v>
      </c>
      <c r="V193" s="182">
        <f t="shared" si="22"/>
        <v>2658.4805005488361</v>
      </c>
      <c r="W193" s="182">
        <f t="shared" si="23"/>
        <v>2708.3090325662188</v>
      </c>
      <c r="X193" s="182">
        <f t="shared" si="24"/>
        <v>2758.6358499037751</v>
      </c>
    </row>
    <row r="194" spans="2:24" ht="14.25" customHeight="1" x14ac:dyDescent="0.35">
      <c r="B194" s="189">
        <v>4.3067762141121468</v>
      </c>
      <c r="C194" s="189">
        <v>-1.014973685534639</v>
      </c>
      <c r="D194" s="189">
        <v>3.2148367313143749</v>
      </c>
      <c r="E194" s="189">
        <v>0.100758046802538</v>
      </c>
      <c r="F194" s="189">
        <v>3.2849239484263E-2</v>
      </c>
      <c r="H194" s="182">
        <f t="shared" si="25"/>
        <v>1805.9119826432752</v>
      </c>
      <c r="I194"/>
      <c r="K194"/>
      <c r="Q194" s="182">
        <f t="shared" si="26"/>
        <v>1844.9042113160183</v>
      </c>
      <c r="R194" s="182">
        <f t="shared" si="18"/>
        <v>1884.286362275489</v>
      </c>
      <c r="S194" s="182">
        <f t="shared" si="19"/>
        <v>1924.0623347445548</v>
      </c>
      <c r="T194" s="182">
        <f t="shared" si="20"/>
        <v>1964.2360669383113</v>
      </c>
      <c r="U194" s="182">
        <f t="shared" si="21"/>
        <v>2004.8115364540047</v>
      </c>
      <c r="V194" s="182">
        <f t="shared" si="22"/>
        <v>2045.7927606648555</v>
      </c>
      <c r="W194" s="182">
        <f t="shared" si="23"/>
        <v>2087.1837971178147</v>
      </c>
      <c r="X194" s="182">
        <f t="shared" si="24"/>
        <v>2128.9887439353033</v>
      </c>
    </row>
    <row r="195" spans="2:24" ht="14.25" customHeight="1" x14ac:dyDescent="0.35">
      <c r="B195" s="189">
        <v>7.0655514291531996E-2</v>
      </c>
      <c r="C195" s="189">
        <v>0.118522628156219</v>
      </c>
      <c r="D195" s="189">
        <v>1.6381294255556551</v>
      </c>
      <c r="E195" s="189">
        <v>0.289236324083327</v>
      </c>
      <c r="F195" s="189">
        <v>4.4398101704419997E-3</v>
      </c>
      <c r="H195" s="182">
        <f t="shared" si="25"/>
        <v>2823.7621723562734</v>
      </c>
      <c r="I195"/>
      <c r="K195"/>
      <c r="Q195" s="182">
        <f t="shared" si="26"/>
        <v>2850.2430171900332</v>
      </c>
      <c r="R195" s="182">
        <f t="shared" si="18"/>
        <v>2876.9886704721316</v>
      </c>
      <c r="S195" s="182">
        <f t="shared" si="19"/>
        <v>2904.0017802870511</v>
      </c>
      <c r="T195" s="182">
        <f t="shared" si="20"/>
        <v>2931.285021200119</v>
      </c>
      <c r="U195" s="182">
        <f t="shared" si="21"/>
        <v>2958.8410945223181</v>
      </c>
      <c r="V195" s="182">
        <f t="shared" si="22"/>
        <v>2986.6727285777392</v>
      </c>
      <c r="W195" s="182">
        <f t="shared" si="23"/>
        <v>3014.7826789737146</v>
      </c>
      <c r="X195" s="182">
        <f t="shared" si="24"/>
        <v>3043.1737288736495</v>
      </c>
    </row>
    <row r="196" spans="2:24" ht="14.25" customHeight="1" x14ac:dyDescent="0.35">
      <c r="B196" s="189">
        <v>1.3268069366679069</v>
      </c>
      <c r="C196" s="189">
        <v>3.9062895569795003E-2</v>
      </c>
      <c r="D196" s="189">
        <v>2.0544254250542002E-2</v>
      </c>
      <c r="E196" s="189">
        <v>0.100004473944484</v>
      </c>
      <c r="F196" s="189">
        <v>6.6618741170342E-2</v>
      </c>
      <c r="H196" s="182">
        <f t="shared" si="25"/>
        <v>3477.9705318981514</v>
      </c>
      <c r="I196"/>
      <c r="K196"/>
      <c r="Q196" s="182">
        <f t="shared" si="26"/>
        <v>3513.7340448233563</v>
      </c>
      <c r="R196" s="182">
        <f t="shared" si="18"/>
        <v>3549.8551928778134</v>
      </c>
      <c r="S196" s="182">
        <f t="shared" si="19"/>
        <v>3586.3375524128155</v>
      </c>
      <c r="T196" s="182">
        <f t="shared" si="20"/>
        <v>3623.1847355431669</v>
      </c>
      <c r="U196" s="182">
        <f t="shared" si="21"/>
        <v>3660.4003905048221</v>
      </c>
      <c r="V196" s="182">
        <f t="shared" si="22"/>
        <v>3697.9882020160935</v>
      </c>
      <c r="W196" s="182">
        <f t="shared" si="23"/>
        <v>3735.9518916424786</v>
      </c>
      <c r="X196" s="182">
        <f t="shared" si="24"/>
        <v>3774.2952181651272</v>
      </c>
    </row>
    <row r="197" spans="2:24" ht="14.25" customHeight="1" x14ac:dyDescent="0.35">
      <c r="B197" s="189">
        <v>5.9078890441026344</v>
      </c>
      <c r="C197" s="189">
        <v>3.7625576294797E-2</v>
      </c>
      <c r="D197" s="189">
        <v>1.1011246734037909</v>
      </c>
      <c r="E197" s="189">
        <v>0.35066346636693901</v>
      </c>
      <c r="F197" s="189">
        <v>1.7053012049847001E-2</v>
      </c>
      <c r="H197" s="182">
        <f t="shared" si="25"/>
        <v>2578.2480985697671</v>
      </c>
      <c r="I197"/>
      <c r="K197"/>
      <c r="Q197" s="182">
        <f t="shared" si="26"/>
        <v>2610.5290445027395</v>
      </c>
      <c r="R197" s="182">
        <f t="shared" si="18"/>
        <v>2643.1327998950419</v>
      </c>
      <c r="S197" s="182">
        <f t="shared" si="19"/>
        <v>2676.0625928412674</v>
      </c>
      <c r="T197" s="182">
        <f t="shared" si="20"/>
        <v>2709.3216837169548</v>
      </c>
      <c r="U197" s="182">
        <f t="shared" si="21"/>
        <v>2742.9133655013989</v>
      </c>
      <c r="V197" s="182">
        <f t="shared" si="22"/>
        <v>2776.8409641036878</v>
      </c>
      <c r="W197" s="182">
        <f t="shared" si="23"/>
        <v>2811.1078386919994</v>
      </c>
      <c r="X197" s="182">
        <f t="shared" si="24"/>
        <v>2845.7173820261942</v>
      </c>
    </row>
    <row r="198" spans="2:24" ht="14.25" customHeight="1" x14ac:dyDescent="0.35">
      <c r="B198" s="189">
        <v>11.201539752188999</v>
      </c>
      <c r="C198" s="189">
        <v>-0.351346465726873</v>
      </c>
      <c r="D198" s="189">
        <v>0.70161822225340698</v>
      </c>
      <c r="E198" s="189">
        <v>0.233746043298242</v>
      </c>
      <c r="F198" s="189">
        <v>7.2629186197622E-2</v>
      </c>
      <c r="H198" s="182">
        <f t="shared" si="25"/>
        <v>3048.5282150876769</v>
      </c>
      <c r="I198"/>
      <c r="K198"/>
      <c r="Q198" s="182">
        <f t="shared" si="26"/>
        <v>3097.9020577379315</v>
      </c>
      <c r="R198" s="182">
        <f t="shared" ref="R198:R261" si="27">SUMPRODUCT($B198:$F198,$J$7:$N$7)</f>
        <v>3147.7696388146887</v>
      </c>
      <c r="S198" s="182">
        <f t="shared" ref="S198:S261" si="28">SUMPRODUCT($B198:$F198,$J$8:$N$8)</f>
        <v>3198.1358957022139</v>
      </c>
      <c r="T198" s="182">
        <f t="shared" ref="T198:T261" si="29">SUMPRODUCT($B198:$F198,$J$9:$N$9)</f>
        <v>3249.0058151586136</v>
      </c>
      <c r="U198" s="182">
        <f t="shared" ref="U198:U261" si="30">SUMPRODUCT($B198:$F198,$J$10:$N$10)</f>
        <v>3300.3844338095778</v>
      </c>
      <c r="V198" s="182">
        <f t="shared" ref="V198:V261" si="31">SUMPRODUCT($B198:$F198,$J$11:$N$11)</f>
        <v>3352.2768386470511</v>
      </c>
      <c r="W198" s="182">
        <f t="shared" ref="W198:W261" si="32">SUMPRODUCT($B198:$F198,$J$12:$N$12)</f>
        <v>3404.6881675328996</v>
      </c>
      <c r="X198" s="182">
        <f t="shared" ref="X198:X261" si="33">SUMPRODUCT($B198:$F198,$J$13:$N$13)</f>
        <v>3457.6236097076062</v>
      </c>
    </row>
    <row r="199" spans="2:24" ht="14.25" customHeight="1" x14ac:dyDescent="0.35">
      <c r="B199" s="189">
        <v>0.48533413866417402</v>
      </c>
      <c r="C199" s="189">
        <v>0.119769365348628</v>
      </c>
      <c r="D199" s="189">
        <v>1.7991316751962649</v>
      </c>
      <c r="E199" s="189">
        <v>0.28468574217394899</v>
      </c>
      <c r="F199" s="189">
        <v>6.5439118424830004E-3</v>
      </c>
      <c r="H199" s="182">
        <f t="shared" ref="H199:H262" si="34">SUMPRODUCT(B199:F199,B$3:F$3)</f>
        <v>2942.8856119208222</v>
      </c>
      <c r="I199"/>
      <c r="K199"/>
      <c r="Q199" s="182">
        <f t="shared" ref="Q199:Q262" si="35">SUMPRODUCT(B199:F199,J$6:N$6)</f>
        <v>2971.0354847967424</v>
      </c>
      <c r="R199" s="182">
        <f t="shared" si="27"/>
        <v>2999.4668564014205</v>
      </c>
      <c r="S199" s="182">
        <f t="shared" si="28"/>
        <v>3028.1825417221462</v>
      </c>
      <c r="T199" s="182">
        <f t="shared" si="29"/>
        <v>3057.1853838960792</v>
      </c>
      <c r="U199" s="182">
        <f t="shared" si="30"/>
        <v>3086.4782544917512</v>
      </c>
      <c r="V199" s="182">
        <f t="shared" si="31"/>
        <v>3116.06405379338</v>
      </c>
      <c r="W199" s="182">
        <f t="shared" si="32"/>
        <v>3145.9457110880253</v>
      </c>
      <c r="X199" s="182">
        <f t="shared" si="33"/>
        <v>3176.1261849556167</v>
      </c>
    </row>
    <row r="200" spans="2:24" ht="14.25" customHeight="1" x14ac:dyDescent="0.35">
      <c r="B200" s="189">
        <v>2.1760956045120002E-3</v>
      </c>
      <c r="C200" s="189">
        <v>-2.4623949139899839</v>
      </c>
      <c r="D200" s="189">
        <v>2.4684316274776998</v>
      </c>
      <c r="E200" s="189">
        <v>9.7393203367114003E-2</v>
      </c>
      <c r="F200" s="189">
        <v>4.5723347662200001E-2</v>
      </c>
      <c r="H200" s="182">
        <f t="shared" si="34"/>
        <v>209.40931086660476</v>
      </c>
      <c r="I200"/>
      <c r="K200"/>
      <c r="Q200" s="182">
        <f t="shared" si="35"/>
        <v>249.76425799276376</v>
      </c>
      <c r="R200" s="182">
        <f t="shared" si="27"/>
        <v>290.52275459018438</v>
      </c>
      <c r="S200" s="182">
        <f t="shared" si="28"/>
        <v>331.68883615357981</v>
      </c>
      <c r="T200" s="182">
        <f t="shared" si="29"/>
        <v>373.26657853260895</v>
      </c>
      <c r="U200" s="182">
        <f t="shared" si="30"/>
        <v>415.26009833542867</v>
      </c>
      <c r="V200" s="182">
        <f t="shared" si="31"/>
        <v>457.67355333627597</v>
      </c>
      <c r="W200" s="182">
        <f t="shared" si="32"/>
        <v>500.51114288713234</v>
      </c>
      <c r="X200" s="182">
        <f t="shared" si="33"/>
        <v>543.77710833349647</v>
      </c>
    </row>
    <row r="201" spans="2:24" ht="14.25" customHeight="1" x14ac:dyDescent="0.35">
      <c r="B201" s="189">
        <v>2.495102499585E-3</v>
      </c>
      <c r="C201" s="189">
        <v>-3.3219426234327121</v>
      </c>
      <c r="D201" s="189">
        <v>1.645429512867931</v>
      </c>
      <c r="E201" s="189">
        <v>0.22248849074495</v>
      </c>
      <c r="F201" s="189">
        <v>4.9644618977323002E-2</v>
      </c>
      <c r="H201" s="182">
        <f t="shared" si="34"/>
        <v>-783.33240328614193</v>
      </c>
      <c r="I201"/>
      <c r="K201"/>
      <c r="Q201" s="182">
        <f t="shared" si="35"/>
        <v>-739.54969274193036</v>
      </c>
      <c r="R201" s="182">
        <f t="shared" si="27"/>
        <v>-695.32915509227541</v>
      </c>
      <c r="S201" s="182">
        <f t="shared" si="28"/>
        <v>-650.66641206612439</v>
      </c>
      <c r="T201" s="182">
        <f t="shared" si="29"/>
        <v>-605.55704160971254</v>
      </c>
      <c r="U201" s="182">
        <f t="shared" si="30"/>
        <v>-559.99657744873548</v>
      </c>
      <c r="V201" s="182">
        <f t="shared" si="31"/>
        <v>-513.98050864614925</v>
      </c>
      <c r="W201" s="182">
        <f t="shared" si="32"/>
        <v>-467.50427915553655</v>
      </c>
      <c r="X201" s="182">
        <f t="shared" si="33"/>
        <v>-420.56328737001741</v>
      </c>
    </row>
    <row r="202" spans="2:24" ht="14.25" customHeight="1" x14ac:dyDescent="0.35">
      <c r="B202" s="189">
        <v>7.4337007622721218</v>
      </c>
      <c r="C202" s="189">
        <v>0.197540901067846</v>
      </c>
      <c r="D202" s="189">
        <v>1.4246840789247699</v>
      </c>
      <c r="E202" s="189">
        <v>2.351219398219E-2</v>
      </c>
      <c r="F202" s="189">
        <v>6.9136274745817003E-2</v>
      </c>
      <c r="H202" s="182">
        <f t="shared" si="34"/>
        <v>3533.4197015211748</v>
      </c>
      <c r="I202"/>
      <c r="K202"/>
      <c r="Q202" s="182">
        <f t="shared" si="35"/>
        <v>3574.5970758625444</v>
      </c>
      <c r="R202" s="182">
        <f t="shared" si="27"/>
        <v>3616.1862239473276</v>
      </c>
      <c r="S202" s="182">
        <f t="shared" si="28"/>
        <v>3658.1912635129593</v>
      </c>
      <c r="T202" s="182">
        <f t="shared" si="29"/>
        <v>3700.6163534742464</v>
      </c>
      <c r="U202" s="182">
        <f t="shared" si="30"/>
        <v>3743.4656943351465</v>
      </c>
      <c r="V202" s="182">
        <f t="shared" si="31"/>
        <v>3786.7435286046557</v>
      </c>
      <c r="W202" s="182">
        <f t="shared" si="32"/>
        <v>3830.4541412168605</v>
      </c>
      <c r="X202" s="182">
        <f t="shared" si="33"/>
        <v>3874.6018599551867</v>
      </c>
    </row>
    <row r="203" spans="2:24" ht="14.25" customHeight="1" x14ac:dyDescent="0.35">
      <c r="B203" s="189">
        <v>0.24003756592941899</v>
      </c>
      <c r="C203" s="189">
        <v>9.5285988136284E-2</v>
      </c>
      <c r="D203" s="189">
        <v>0.85237662091188204</v>
      </c>
      <c r="E203" s="189">
        <v>0.17901088875229601</v>
      </c>
      <c r="F203" s="189">
        <v>4.112113924224E-2</v>
      </c>
      <c r="H203" s="182">
        <f t="shared" si="34"/>
        <v>3420.5962651190457</v>
      </c>
      <c r="I203"/>
      <c r="K203"/>
      <c r="Q203" s="182">
        <f t="shared" si="35"/>
        <v>3453.6095532961399</v>
      </c>
      <c r="R203" s="182">
        <f t="shared" si="27"/>
        <v>3486.9529743550047</v>
      </c>
      <c r="S203" s="182">
        <f t="shared" si="28"/>
        <v>3520.6298296244586</v>
      </c>
      <c r="T203" s="182">
        <f t="shared" si="29"/>
        <v>3554.6434534466066</v>
      </c>
      <c r="U203" s="182">
        <f t="shared" si="30"/>
        <v>3588.9972135069765</v>
      </c>
      <c r="V203" s="182">
        <f t="shared" si="31"/>
        <v>3623.6945111679497</v>
      </c>
      <c r="W203" s="182">
        <f t="shared" si="32"/>
        <v>3658.7387818055331</v>
      </c>
      <c r="X203" s="182">
        <f t="shared" si="33"/>
        <v>3694.1334951494919</v>
      </c>
    </row>
    <row r="204" spans="2:24" ht="14.25" customHeight="1" x14ac:dyDescent="0.35">
      <c r="B204" s="189">
        <v>0.30283044621757299</v>
      </c>
      <c r="C204" s="189">
        <v>0.121499150013851</v>
      </c>
      <c r="D204" s="189">
        <v>1.7556588487532749</v>
      </c>
      <c r="E204" s="189">
        <v>0.26766382610181599</v>
      </c>
      <c r="F204" s="189">
        <v>1.0088924329253001E-2</v>
      </c>
      <c r="H204" s="182">
        <f t="shared" si="34"/>
        <v>3016.7621629608798</v>
      </c>
      <c r="I204"/>
      <c r="K204"/>
      <c r="Q204" s="182">
        <f t="shared" si="35"/>
        <v>3045.4051193513997</v>
      </c>
      <c r="R204" s="182">
        <f t="shared" si="27"/>
        <v>3074.3345053058251</v>
      </c>
      <c r="S204" s="182">
        <f t="shared" si="28"/>
        <v>3103.5531851197948</v>
      </c>
      <c r="T204" s="182">
        <f t="shared" si="29"/>
        <v>3133.0640517319043</v>
      </c>
      <c r="U204" s="182">
        <f t="shared" si="30"/>
        <v>3162.8700270101349</v>
      </c>
      <c r="V204" s="182">
        <f t="shared" si="31"/>
        <v>3192.9740620411467</v>
      </c>
      <c r="W204" s="182">
        <f t="shared" si="32"/>
        <v>3223.3791374224706</v>
      </c>
      <c r="X204" s="182">
        <f t="shared" si="33"/>
        <v>3254.0882635576063</v>
      </c>
    </row>
    <row r="205" spans="2:24" ht="14.25" customHeight="1" x14ac:dyDescent="0.35">
      <c r="B205" s="189">
        <v>7.4084896031430407</v>
      </c>
      <c r="C205" s="189">
        <v>-1.0493140160356491</v>
      </c>
      <c r="D205" s="189">
        <v>0.74538468859332996</v>
      </c>
      <c r="E205" s="189">
        <v>0.193696843613022</v>
      </c>
      <c r="F205" s="189">
        <v>7.3920774017315005E-2</v>
      </c>
      <c r="H205" s="182">
        <f t="shared" si="34"/>
        <v>2297.4305592792207</v>
      </c>
      <c r="I205"/>
      <c r="K205"/>
      <c r="Q205" s="182">
        <f t="shared" si="35"/>
        <v>2345.5902087616491</v>
      </c>
      <c r="R205" s="182">
        <f t="shared" si="27"/>
        <v>2394.2314547389019</v>
      </c>
      <c r="S205" s="182">
        <f t="shared" si="28"/>
        <v>2443.3591131759267</v>
      </c>
      <c r="T205" s="182">
        <f t="shared" si="29"/>
        <v>2492.9780481973221</v>
      </c>
      <c r="U205" s="182">
        <f t="shared" si="30"/>
        <v>2543.0931725689315</v>
      </c>
      <c r="V205" s="182">
        <f t="shared" si="31"/>
        <v>2593.7094481842569</v>
      </c>
      <c r="W205" s="182">
        <f t="shared" si="32"/>
        <v>2644.8318865557358</v>
      </c>
      <c r="X205" s="182">
        <f t="shared" si="33"/>
        <v>2696.4655493109285</v>
      </c>
    </row>
    <row r="206" spans="2:24" ht="14.25" customHeight="1" x14ac:dyDescent="0.35">
      <c r="B206" s="189">
        <v>17.03488183520578</v>
      </c>
      <c r="C206" s="189">
        <v>-0.74124592433317704</v>
      </c>
      <c r="D206" s="189">
        <v>1.837041932188286</v>
      </c>
      <c r="E206" s="189">
        <v>0.29881449664224302</v>
      </c>
      <c r="F206" s="189">
        <v>6.8502768060454994E-2</v>
      </c>
      <c r="H206" s="182">
        <f t="shared" si="34"/>
        <v>2552.2147236180726</v>
      </c>
      <c r="I206"/>
      <c r="K206"/>
      <c r="Q206" s="182">
        <f t="shared" si="35"/>
        <v>2609.6769799906224</v>
      </c>
      <c r="R206" s="182">
        <f t="shared" si="27"/>
        <v>2667.713858926898</v>
      </c>
      <c r="S206" s="182">
        <f t="shared" si="28"/>
        <v>2726.3311066525362</v>
      </c>
      <c r="T206" s="182">
        <f t="shared" si="29"/>
        <v>2785.5345268554302</v>
      </c>
      <c r="U206" s="182">
        <f t="shared" si="30"/>
        <v>2845.3299812603536</v>
      </c>
      <c r="V206" s="182">
        <f t="shared" si="31"/>
        <v>2905.7233902093258</v>
      </c>
      <c r="W206" s="182">
        <f t="shared" si="32"/>
        <v>2966.7207332477892</v>
      </c>
      <c r="X206" s="182">
        <f t="shared" si="33"/>
        <v>3028.3280497166361</v>
      </c>
    </row>
    <row r="207" spans="2:24" ht="14.25" customHeight="1" x14ac:dyDescent="0.35">
      <c r="B207" s="189">
        <v>2.580438597940288</v>
      </c>
      <c r="C207" s="189">
        <v>-1.6798841822619998E-2</v>
      </c>
      <c r="D207" s="189">
        <v>2.483205727043138</v>
      </c>
      <c r="E207" s="189">
        <v>0.162143131925614</v>
      </c>
      <c r="F207" s="189">
        <v>2.3072517022046001E-2</v>
      </c>
      <c r="H207" s="182">
        <f t="shared" si="34"/>
        <v>3004.933413294033</v>
      </c>
      <c r="I207"/>
      <c r="K207"/>
      <c r="Q207" s="182">
        <f t="shared" si="35"/>
        <v>3038.3374763533093</v>
      </c>
      <c r="R207" s="182">
        <f t="shared" si="27"/>
        <v>3072.0755800431784</v>
      </c>
      <c r="S207" s="182">
        <f t="shared" si="28"/>
        <v>3106.151064769947</v>
      </c>
      <c r="T207" s="182">
        <f t="shared" si="29"/>
        <v>3140.5673043439824</v>
      </c>
      <c r="U207" s="182">
        <f t="shared" si="30"/>
        <v>3175.3277063137584</v>
      </c>
      <c r="V207" s="182">
        <f t="shared" si="31"/>
        <v>3210.4357123032319</v>
      </c>
      <c r="W207" s="182">
        <f t="shared" si="32"/>
        <v>3245.8947983526004</v>
      </c>
      <c r="X207" s="182">
        <f t="shared" si="33"/>
        <v>3281.7084752624623</v>
      </c>
    </row>
    <row r="208" spans="2:24" ht="14.25" customHeight="1" x14ac:dyDescent="0.35">
      <c r="B208" s="189">
        <v>0.45256954638008701</v>
      </c>
      <c r="C208" s="189">
        <v>0.11748774121620301</v>
      </c>
      <c r="D208" s="189">
        <v>1.7857845893296329</v>
      </c>
      <c r="E208" s="189">
        <v>0.28418299692189097</v>
      </c>
      <c r="F208" s="189">
        <v>6.7989859749769998E-3</v>
      </c>
      <c r="H208" s="182">
        <f t="shared" si="34"/>
        <v>2944.5662109165523</v>
      </c>
      <c r="I208"/>
      <c r="K208"/>
      <c r="Q208" s="182">
        <f t="shared" si="35"/>
        <v>2972.7290574464041</v>
      </c>
      <c r="R208" s="182">
        <f t="shared" si="27"/>
        <v>3001.1735324415545</v>
      </c>
      <c r="S208" s="182">
        <f t="shared" si="28"/>
        <v>3029.9024521866568</v>
      </c>
      <c r="T208" s="182">
        <f t="shared" si="29"/>
        <v>3058.9186611292098</v>
      </c>
      <c r="U208" s="182">
        <f t="shared" si="30"/>
        <v>3088.2250321611882</v>
      </c>
      <c r="V208" s="182">
        <f t="shared" si="31"/>
        <v>3117.8244669034866</v>
      </c>
      <c r="W208" s="182">
        <f t="shared" si="32"/>
        <v>3147.7198959932084</v>
      </c>
      <c r="X208" s="182">
        <f t="shared" si="33"/>
        <v>3177.9142793738265</v>
      </c>
    </row>
    <row r="209" spans="2:24" ht="14.25" customHeight="1" x14ac:dyDescent="0.35">
      <c r="B209" s="189">
        <v>0.48764708428794201</v>
      </c>
      <c r="C209" s="189">
        <v>0.119571459925554</v>
      </c>
      <c r="D209" s="189">
        <v>1.7877585289619631</v>
      </c>
      <c r="E209" s="189">
        <v>0.28401098657381701</v>
      </c>
      <c r="F209" s="189">
        <v>6.8713502337549998E-3</v>
      </c>
      <c r="H209" s="182">
        <f t="shared" si="34"/>
        <v>2947.1781847319066</v>
      </c>
      <c r="I209"/>
      <c r="K209"/>
      <c r="Q209" s="182">
        <f t="shared" si="35"/>
        <v>2975.3768312177385</v>
      </c>
      <c r="R209" s="182">
        <f t="shared" si="27"/>
        <v>3003.8574641684286</v>
      </c>
      <c r="S209" s="182">
        <f t="shared" si="28"/>
        <v>3032.6229034486264</v>
      </c>
      <c r="T209" s="182">
        <f t="shared" si="29"/>
        <v>3061.6759971216256</v>
      </c>
      <c r="U209" s="182">
        <f t="shared" si="30"/>
        <v>3091.0196217313551</v>
      </c>
      <c r="V209" s="182">
        <f t="shared" si="31"/>
        <v>3120.6566825871814</v>
      </c>
      <c r="W209" s="182">
        <f t="shared" si="32"/>
        <v>3150.5901140515671</v>
      </c>
      <c r="X209" s="182">
        <f t="shared" si="33"/>
        <v>3180.822879830595</v>
      </c>
    </row>
    <row r="210" spans="2:24" ht="14.25" customHeight="1" x14ac:dyDescent="0.35">
      <c r="B210" s="189">
        <v>7.2083323837904461</v>
      </c>
      <c r="C210" s="189">
        <v>0.22726109195032701</v>
      </c>
      <c r="D210" s="189">
        <v>1.4865522875764601</v>
      </c>
      <c r="E210" s="189">
        <v>9.5101147430000004E-6</v>
      </c>
      <c r="F210" s="189">
        <v>6.8910928446987998E-2</v>
      </c>
      <c r="H210" s="182">
        <f t="shared" si="34"/>
        <v>3511.4720455021334</v>
      </c>
      <c r="I210"/>
      <c r="K210"/>
      <c r="Q210" s="182">
        <f t="shared" si="35"/>
        <v>3551.6979830793061</v>
      </c>
      <c r="R210" s="182">
        <f t="shared" si="27"/>
        <v>3592.3261800322502</v>
      </c>
      <c r="S210" s="182">
        <f t="shared" si="28"/>
        <v>3633.3606589547244</v>
      </c>
      <c r="T210" s="182">
        <f t="shared" si="29"/>
        <v>3674.805482666422</v>
      </c>
      <c r="U210" s="182">
        <f t="shared" si="30"/>
        <v>3716.6647546152376</v>
      </c>
      <c r="V210" s="182">
        <f t="shared" si="31"/>
        <v>3758.9426192835408</v>
      </c>
      <c r="W210" s="182">
        <f t="shared" si="32"/>
        <v>3801.6432625985276</v>
      </c>
      <c r="X210" s="182">
        <f t="shared" si="33"/>
        <v>3844.7709123466639</v>
      </c>
    </row>
    <row r="211" spans="2:24" ht="14.25" customHeight="1" x14ac:dyDescent="0.35">
      <c r="B211" s="189">
        <v>8.4157991059266699</v>
      </c>
      <c r="C211" s="189">
        <v>0.20615939583839399</v>
      </c>
      <c r="D211" s="189">
        <v>1.4047813923173551</v>
      </c>
      <c r="E211" s="189">
        <v>3.9359015033126998E-2</v>
      </c>
      <c r="F211" s="189">
        <v>6.9980631443140998E-2</v>
      </c>
      <c r="H211" s="182">
        <f t="shared" si="34"/>
        <v>3537.6487858674109</v>
      </c>
      <c r="I211"/>
      <c r="K211"/>
      <c r="Q211" s="182">
        <f t="shared" si="35"/>
        <v>3579.9119973768875</v>
      </c>
      <c r="R211" s="182">
        <f t="shared" si="27"/>
        <v>3622.5978410014582</v>
      </c>
      <c r="S211" s="182">
        <f t="shared" si="28"/>
        <v>3665.7105430622755</v>
      </c>
      <c r="T211" s="182">
        <f t="shared" si="29"/>
        <v>3709.2543721437005</v>
      </c>
      <c r="U211" s="182">
        <f t="shared" si="30"/>
        <v>3753.23363951594</v>
      </c>
      <c r="V211" s="182">
        <f t="shared" si="31"/>
        <v>3797.6526995619015</v>
      </c>
      <c r="W211" s="182">
        <f t="shared" si="32"/>
        <v>3842.5159502083234</v>
      </c>
      <c r="X211" s="182">
        <f t="shared" si="33"/>
        <v>3887.8278333612088</v>
      </c>
    </row>
    <row r="212" spans="2:24" ht="14.25" customHeight="1" x14ac:dyDescent="0.35">
      <c r="B212" s="189">
        <v>9.3964430717683491</v>
      </c>
      <c r="C212" s="189">
        <v>-1.272170350238315</v>
      </c>
      <c r="D212" s="189">
        <v>0.67550934866747403</v>
      </c>
      <c r="E212" s="189">
        <v>0.27222537107202599</v>
      </c>
      <c r="F212" s="189">
        <v>7.5633418543241002E-2</v>
      </c>
      <c r="H212" s="182">
        <f t="shared" si="34"/>
        <v>2154.5658960779369</v>
      </c>
      <c r="I212"/>
      <c r="K212"/>
      <c r="Q212" s="182">
        <f t="shared" si="35"/>
        <v>2207.1428053883956</v>
      </c>
      <c r="R212" s="182">
        <f t="shared" si="27"/>
        <v>2260.2454837919586</v>
      </c>
      <c r="S212" s="182">
        <f t="shared" si="28"/>
        <v>2313.8791889795575</v>
      </c>
      <c r="T212" s="182">
        <f t="shared" si="29"/>
        <v>2368.0492312190318</v>
      </c>
      <c r="U212" s="182">
        <f t="shared" si="30"/>
        <v>2422.7609738809015</v>
      </c>
      <c r="V212" s="182">
        <f t="shared" si="31"/>
        <v>2478.0198339693898</v>
      </c>
      <c r="W212" s="182">
        <f t="shared" si="32"/>
        <v>2533.8312826587621</v>
      </c>
      <c r="X212" s="182">
        <f t="shared" si="33"/>
        <v>2590.2008458350292</v>
      </c>
    </row>
    <row r="213" spans="2:24" ht="14.25" customHeight="1" x14ac:dyDescent="0.35">
      <c r="B213" s="189">
        <v>4.1106917631913529</v>
      </c>
      <c r="C213" s="189">
        <v>2.9043331710330001E-3</v>
      </c>
      <c r="D213" s="189">
        <v>1.3271162146694979</v>
      </c>
      <c r="E213" s="189">
        <v>0.291972375171071</v>
      </c>
      <c r="F213" s="189">
        <v>2.6828313585792001E-2</v>
      </c>
      <c r="H213" s="182">
        <f t="shared" si="34"/>
        <v>3017.1788742125959</v>
      </c>
      <c r="I213"/>
      <c r="K213"/>
      <c r="Q213" s="182">
        <f t="shared" si="35"/>
        <v>3052.233906216733</v>
      </c>
      <c r="R213" s="182">
        <f t="shared" si="27"/>
        <v>3087.6394885409109</v>
      </c>
      <c r="S213" s="182">
        <f t="shared" si="28"/>
        <v>3123.3991266883313</v>
      </c>
      <c r="T213" s="182">
        <f t="shared" si="29"/>
        <v>3159.5163612172255</v>
      </c>
      <c r="U213" s="182">
        <f t="shared" si="30"/>
        <v>3195.9947680914092</v>
      </c>
      <c r="V213" s="182">
        <f t="shared" si="31"/>
        <v>3232.8379590343338</v>
      </c>
      <c r="W213" s="182">
        <f t="shared" si="32"/>
        <v>3270.0495818866884</v>
      </c>
      <c r="X213" s="182">
        <f t="shared" si="33"/>
        <v>3307.6333209675663</v>
      </c>
    </row>
    <row r="214" spans="2:24" ht="14.25" customHeight="1" x14ac:dyDescent="0.35">
      <c r="B214" s="189">
        <v>4.4408739797944579</v>
      </c>
      <c r="C214" s="189">
        <v>0.104869579363497</v>
      </c>
      <c r="D214" s="189">
        <v>0.22116217651999001</v>
      </c>
      <c r="E214" s="189">
        <v>4.9696130988086E-2</v>
      </c>
      <c r="F214" s="189">
        <v>7.5989110158688006E-2</v>
      </c>
      <c r="H214" s="182">
        <f t="shared" si="34"/>
        <v>3494.0606558816307</v>
      </c>
      <c r="I214"/>
      <c r="K214"/>
      <c r="Q214" s="182">
        <f t="shared" si="35"/>
        <v>3532.696131282054</v>
      </c>
      <c r="R214" s="182">
        <f t="shared" si="27"/>
        <v>3571.7179614364813</v>
      </c>
      <c r="S214" s="182">
        <f t="shared" si="28"/>
        <v>3611.130009892453</v>
      </c>
      <c r="T214" s="182">
        <f t="shared" si="29"/>
        <v>3650.9361788329843</v>
      </c>
      <c r="U214" s="182">
        <f t="shared" si="30"/>
        <v>3691.1404094629211</v>
      </c>
      <c r="V214" s="182">
        <f t="shared" si="31"/>
        <v>3731.7466823991567</v>
      </c>
      <c r="W214" s="182">
        <f t="shared" si="32"/>
        <v>3772.7590180647553</v>
      </c>
      <c r="X214" s="182">
        <f t="shared" si="33"/>
        <v>3814.1814770870096</v>
      </c>
    </row>
    <row r="215" spans="2:24" ht="14.25" customHeight="1" x14ac:dyDescent="0.35">
      <c r="B215" s="189">
        <v>6.0610739747658009</v>
      </c>
      <c r="C215" s="189">
        <v>0.21788891770136401</v>
      </c>
      <c r="D215" s="189">
        <v>0.99043620720830206</v>
      </c>
      <c r="E215" s="189">
        <v>7.7755555348999999E-5</v>
      </c>
      <c r="F215" s="189">
        <v>7.2614288778248007E-2</v>
      </c>
      <c r="H215" s="182">
        <f t="shared" si="34"/>
        <v>3514.6966929994642</v>
      </c>
      <c r="I215"/>
      <c r="K215"/>
      <c r="Q215" s="182">
        <f t="shared" si="35"/>
        <v>3553.7250278547326</v>
      </c>
      <c r="R215" s="182">
        <f t="shared" si="27"/>
        <v>3593.1436460585542</v>
      </c>
      <c r="S215" s="182">
        <f t="shared" si="28"/>
        <v>3632.9564504444143</v>
      </c>
      <c r="T215" s="182">
        <f t="shared" si="29"/>
        <v>3673.1673828741323</v>
      </c>
      <c r="U215" s="182">
        <f t="shared" si="30"/>
        <v>3713.780424628148</v>
      </c>
      <c r="V215" s="182">
        <f t="shared" si="31"/>
        <v>3754.7995967997035</v>
      </c>
      <c r="W215" s="182">
        <f t="shared" si="32"/>
        <v>3796.2289606929749</v>
      </c>
      <c r="X215" s="182">
        <f t="shared" si="33"/>
        <v>3838.0726182251792</v>
      </c>
    </row>
    <row r="216" spans="2:24" ht="14.25" customHeight="1" x14ac:dyDescent="0.35">
      <c r="B216" s="189">
        <v>0.17885418353603999</v>
      </c>
      <c r="C216" s="189">
        <v>0.118842254220809</v>
      </c>
      <c r="D216" s="189">
        <v>1.8020314751201929</v>
      </c>
      <c r="E216" s="189">
        <v>0.28062203110688899</v>
      </c>
      <c r="F216" s="189">
        <v>6.1691190314490003E-3</v>
      </c>
      <c r="H216" s="182">
        <f t="shared" si="34"/>
        <v>2941.8125251877418</v>
      </c>
      <c r="I216"/>
      <c r="K216"/>
      <c r="Q216" s="182">
        <f t="shared" si="35"/>
        <v>2969.5986284696473</v>
      </c>
      <c r="R216" s="182">
        <f t="shared" si="27"/>
        <v>2997.6625927843716</v>
      </c>
      <c r="S216" s="182">
        <f t="shared" si="28"/>
        <v>3026.0071967422432</v>
      </c>
      <c r="T216" s="182">
        <f t="shared" si="29"/>
        <v>3054.6352467396928</v>
      </c>
      <c r="U216" s="182">
        <f t="shared" si="30"/>
        <v>3083.5495772371178</v>
      </c>
      <c r="V216" s="182">
        <f t="shared" si="31"/>
        <v>3112.7530510395163</v>
      </c>
      <c r="W216" s="182">
        <f t="shared" si="32"/>
        <v>3142.2485595799403</v>
      </c>
      <c r="X216" s="182">
        <f t="shared" si="33"/>
        <v>3172.0390232057671</v>
      </c>
    </row>
    <row r="217" spans="2:24" ht="14.25" customHeight="1" x14ac:dyDescent="0.35">
      <c r="B217" s="189">
        <v>6.9213147022997266</v>
      </c>
      <c r="C217" s="189">
        <v>0.23243607339990799</v>
      </c>
      <c r="D217" s="189">
        <v>1.0841944409278701</v>
      </c>
      <c r="E217" s="189">
        <v>4.1432748415679999E-3</v>
      </c>
      <c r="F217" s="189">
        <v>7.3104267992964003E-2</v>
      </c>
      <c r="H217" s="182">
        <f t="shared" si="34"/>
        <v>3532.2541446568312</v>
      </c>
      <c r="I217"/>
      <c r="K217"/>
      <c r="Q217" s="182">
        <f t="shared" si="35"/>
        <v>3572.2633898504155</v>
      </c>
      <c r="R217" s="182">
        <f t="shared" si="27"/>
        <v>3612.6727274959353</v>
      </c>
      <c r="S217" s="182">
        <f t="shared" si="28"/>
        <v>3653.486158517911</v>
      </c>
      <c r="T217" s="182">
        <f t="shared" si="29"/>
        <v>3694.7077238501056</v>
      </c>
      <c r="U217" s="182">
        <f t="shared" si="30"/>
        <v>3736.3415048356228</v>
      </c>
      <c r="V217" s="182">
        <f t="shared" si="31"/>
        <v>3778.3916236309947</v>
      </c>
      <c r="W217" s="182">
        <f t="shared" si="32"/>
        <v>3820.862243614321</v>
      </c>
      <c r="X217" s="182">
        <f t="shared" si="33"/>
        <v>3863.7575697974803</v>
      </c>
    </row>
    <row r="218" spans="2:24" ht="14.25" customHeight="1" x14ac:dyDescent="0.35">
      <c r="B218" s="189">
        <v>1.3100906519487761</v>
      </c>
      <c r="C218" s="189">
        <v>-2.0437332776308268</v>
      </c>
      <c r="D218" s="189">
        <v>0.81590583044908405</v>
      </c>
      <c r="E218" s="189">
        <v>0.239295017795705</v>
      </c>
      <c r="F218" s="189">
        <v>5.8876664693923997E-2</v>
      </c>
      <c r="H218" s="182">
        <f t="shared" si="34"/>
        <v>1070.6732895360119</v>
      </c>
      <c r="I218"/>
      <c r="K218"/>
      <c r="Q218" s="182">
        <f t="shared" si="35"/>
        <v>1114.7042057144813</v>
      </c>
      <c r="R218" s="182">
        <f t="shared" si="27"/>
        <v>1159.1754310547346</v>
      </c>
      <c r="S218" s="182">
        <f t="shared" si="28"/>
        <v>1204.0913686483912</v>
      </c>
      <c r="T218" s="182">
        <f t="shared" si="29"/>
        <v>1249.4564656179837</v>
      </c>
      <c r="U218" s="182">
        <f t="shared" si="30"/>
        <v>1295.2752135572725</v>
      </c>
      <c r="V218" s="182">
        <f t="shared" si="31"/>
        <v>1341.5521489759537</v>
      </c>
      <c r="W218" s="182">
        <f t="shared" si="32"/>
        <v>1388.2918537488226</v>
      </c>
      <c r="X218" s="182">
        <f t="shared" si="33"/>
        <v>1435.4989555694192</v>
      </c>
    </row>
    <row r="219" spans="2:24" ht="14.25" customHeight="1" x14ac:dyDescent="0.35">
      <c r="B219" s="189">
        <v>0.144601217555343</v>
      </c>
      <c r="C219" s="189">
        <v>0.11691764739015099</v>
      </c>
      <c r="D219" s="189">
        <v>1.7646678211604061</v>
      </c>
      <c r="E219" s="189">
        <v>0.27729417257714101</v>
      </c>
      <c r="F219" s="189">
        <v>7.4910191837380003E-3</v>
      </c>
      <c r="H219" s="182">
        <f t="shared" si="34"/>
        <v>2964.5042216686124</v>
      </c>
      <c r="I219"/>
      <c r="K219"/>
      <c r="Q219" s="182">
        <f t="shared" si="35"/>
        <v>2992.506078166482</v>
      </c>
      <c r="R219" s="182">
        <f t="shared" si="27"/>
        <v>3020.7879532293291</v>
      </c>
      <c r="S219" s="182">
        <f t="shared" si="28"/>
        <v>3049.3526470428055</v>
      </c>
      <c r="T219" s="182">
        <f t="shared" si="29"/>
        <v>3078.2029877944165</v>
      </c>
      <c r="U219" s="182">
        <f t="shared" si="30"/>
        <v>3107.3418319535431</v>
      </c>
      <c r="V219" s="182">
        <f t="shared" si="31"/>
        <v>3136.7720645542613</v>
      </c>
      <c r="W219" s="182">
        <f t="shared" si="32"/>
        <v>3166.4965994809872</v>
      </c>
      <c r="X219" s="182">
        <f t="shared" si="33"/>
        <v>3196.5183797569798</v>
      </c>
    </row>
    <row r="220" spans="2:24" ht="14.25" customHeight="1" x14ac:dyDescent="0.35">
      <c r="B220" s="189">
        <v>8.9616667690011127</v>
      </c>
      <c r="C220" s="189">
        <v>0.24170369416364201</v>
      </c>
      <c r="D220" s="189">
        <v>1.093835374818751</v>
      </c>
      <c r="E220" s="189">
        <v>1.7153205074164998E-2</v>
      </c>
      <c r="F220" s="189">
        <v>7.5397935595990007E-2</v>
      </c>
      <c r="H220" s="182">
        <f t="shared" si="34"/>
        <v>3479.6131655399217</v>
      </c>
      <c r="I220"/>
      <c r="K220"/>
      <c r="Q220" s="182">
        <f t="shared" si="35"/>
        <v>3521.3982175113729</v>
      </c>
      <c r="R220" s="182">
        <f t="shared" si="27"/>
        <v>3563.6011200025387</v>
      </c>
      <c r="S220" s="182">
        <f t="shared" si="28"/>
        <v>3606.2260515186167</v>
      </c>
      <c r="T220" s="182">
        <f t="shared" si="29"/>
        <v>3649.2772323498543</v>
      </c>
      <c r="U220" s="182">
        <f t="shared" si="30"/>
        <v>3692.7589249894049</v>
      </c>
      <c r="V220" s="182">
        <f t="shared" si="31"/>
        <v>3736.6754345553504</v>
      </c>
      <c r="W220" s="182">
        <f t="shared" si="32"/>
        <v>3781.0311092169563</v>
      </c>
      <c r="X220" s="182">
        <f t="shared" si="33"/>
        <v>3825.8303406251775</v>
      </c>
    </row>
    <row r="221" spans="2:24" ht="14.25" customHeight="1" x14ac:dyDescent="0.35">
      <c r="B221" s="189">
        <v>4.9828058226709286</v>
      </c>
      <c r="C221" s="189">
        <v>0.20680717226350101</v>
      </c>
      <c r="D221" s="189">
        <v>1.1466292496463759</v>
      </c>
      <c r="E221" s="189">
        <v>0.146671056450843</v>
      </c>
      <c r="F221" s="189">
        <v>5.0209525647910001E-2</v>
      </c>
      <c r="H221" s="182">
        <f t="shared" si="34"/>
        <v>3446.671874751079</v>
      </c>
      <c r="I221"/>
      <c r="K221"/>
      <c r="Q221" s="182">
        <f t="shared" si="35"/>
        <v>3483.8993872636242</v>
      </c>
      <c r="R221" s="182">
        <f t="shared" si="27"/>
        <v>3521.4991749012943</v>
      </c>
      <c r="S221" s="182">
        <f t="shared" si="28"/>
        <v>3559.4749604153417</v>
      </c>
      <c r="T221" s="182">
        <f t="shared" si="29"/>
        <v>3597.8305037845294</v>
      </c>
      <c r="U221" s="182">
        <f t="shared" si="30"/>
        <v>3636.569602587409</v>
      </c>
      <c r="V221" s="182">
        <f t="shared" si="31"/>
        <v>3675.6960923783172</v>
      </c>
      <c r="W221" s="182">
        <f t="shared" si="32"/>
        <v>3715.2138470671343</v>
      </c>
      <c r="X221" s="182">
        <f t="shared" si="33"/>
        <v>3755.1267793028401</v>
      </c>
    </row>
    <row r="222" spans="2:24" ht="14.25" customHeight="1" x14ac:dyDescent="0.35">
      <c r="B222" s="189">
        <v>6.955448224208455</v>
      </c>
      <c r="C222" s="189">
        <v>0.23429569451281901</v>
      </c>
      <c r="D222" s="189">
        <v>1.105744961308885</v>
      </c>
      <c r="E222" s="189">
        <v>1.6942014498100001E-4</v>
      </c>
      <c r="F222" s="189">
        <v>7.3046610460614003E-2</v>
      </c>
      <c r="H222" s="182">
        <f t="shared" si="34"/>
        <v>3520.5434369258519</v>
      </c>
      <c r="I222"/>
      <c r="K222"/>
      <c r="Q222" s="182">
        <f t="shared" si="35"/>
        <v>3560.447605271243</v>
      </c>
      <c r="R222" s="182">
        <f t="shared" si="27"/>
        <v>3600.7508153000881</v>
      </c>
      <c r="S222" s="182">
        <f t="shared" si="28"/>
        <v>3641.457057429222</v>
      </c>
      <c r="T222" s="182">
        <f t="shared" si="29"/>
        <v>3682.5703619796463</v>
      </c>
      <c r="U222" s="182">
        <f t="shared" si="30"/>
        <v>3724.0947995755755</v>
      </c>
      <c r="V222" s="182">
        <f t="shared" si="31"/>
        <v>3766.0344815474641</v>
      </c>
      <c r="W222" s="182">
        <f t="shared" si="32"/>
        <v>3808.3935603390714</v>
      </c>
      <c r="X222" s="182">
        <f t="shared" si="33"/>
        <v>3851.1762299185948</v>
      </c>
    </row>
    <row r="223" spans="2:24" ht="14.25" customHeight="1" x14ac:dyDescent="0.35">
      <c r="B223" s="189">
        <v>13.57173855456619</v>
      </c>
      <c r="C223" s="189">
        <v>7.0576752442918E-2</v>
      </c>
      <c r="D223" s="189">
        <v>1.5453625756434031</v>
      </c>
      <c r="E223" s="189">
        <v>0.33676480157509803</v>
      </c>
      <c r="F223" s="189">
        <v>3.1114291224605E-2</v>
      </c>
      <c r="H223" s="182">
        <f t="shared" si="34"/>
        <v>2542.1558037323866</v>
      </c>
      <c r="I223"/>
      <c r="K223"/>
      <c r="Q223" s="182">
        <f t="shared" si="35"/>
        <v>2582.752164289238</v>
      </c>
      <c r="R223" s="182">
        <f t="shared" si="27"/>
        <v>2623.7544884516583</v>
      </c>
      <c r="S223" s="182">
        <f t="shared" si="28"/>
        <v>2665.1668358557026</v>
      </c>
      <c r="T223" s="182">
        <f t="shared" si="29"/>
        <v>2706.993306733787</v>
      </c>
      <c r="U223" s="182">
        <f t="shared" si="30"/>
        <v>2749.2380423206528</v>
      </c>
      <c r="V223" s="182">
        <f t="shared" si="31"/>
        <v>2791.9052252633865</v>
      </c>
      <c r="W223" s="182">
        <f t="shared" si="32"/>
        <v>2834.9990800355486</v>
      </c>
      <c r="X223" s="182">
        <f t="shared" si="33"/>
        <v>2878.523873355432</v>
      </c>
    </row>
    <row r="224" spans="2:24" ht="14.25" customHeight="1" x14ac:dyDescent="0.35">
      <c r="B224" s="189">
        <v>2.5765420024219999E-3</v>
      </c>
      <c r="C224" s="189">
        <v>0.11679221294402301</v>
      </c>
      <c r="D224" s="189">
        <v>1.594026468782566</v>
      </c>
      <c r="E224" s="189">
        <v>0.257978643371648</v>
      </c>
      <c r="F224" s="189">
        <v>1.3563989439757E-2</v>
      </c>
      <c r="H224" s="182">
        <f t="shared" si="34"/>
        <v>3060.3240714099411</v>
      </c>
      <c r="I224"/>
      <c r="K224"/>
      <c r="Q224" s="182">
        <f t="shared" si="35"/>
        <v>3089.1157998400267</v>
      </c>
      <c r="R224" s="182">
        <f t="shared" si="27"/>
        <v>3118.1954455544137</v>
      </c>
      <c r="S224" s="182">
        <f t="shared" si="28"/>
        <v>3147.5658877259448</v>
      </c>
      <c r="T224" s="182">
        <f t="shared" si="29"/>
        <v>3177.230034319191</v>
      </c>
      <c r="U224" s="182">
        <f t="shared" si="30"/>
        <v>3207.1908223783703</v>
      </c>
      <c r="V224" s="182">
        <f t="shared" si="31"/>
        <v>3237.4512183181405</v>
      </c>
      <c r="W224" s="182">
        <f t="shared" si="32"/>
        <v>3268.0142182173095</v>
      </c>
      <c r="X224" s="182">
        <f t="shared" si="33"/>
        <v>3298.8828481154696</v>
      </c>
    </row>
    <row r="225" spans="2:24" ht="14.25" customHeight="1" x14ac:dyDescent="0.35">
      <c r="B225" s="189">
        <v>4.1662983942942003E-2</v>
      </c>
      <c r="C225" s="189">
        <v>-0.79441423728433802</v>
      </c>
      <c r="D225" s="189">
        <v>1.9052693157450169</v>
      </c>
      <c r="E225" s="189">
        <v>2.2672510871943E-2</v>
      </c>
      <c r="F225" s="189">
        <v>5.1927030324492002E-2</v>
      </c>
      <c r="H225" s="182">
        <f t="shared" si="34"/>
        <v>2366.9015007317294</v>
      </c>
      <c r="I225"/>
      <c r="K225"/>
      <c r="Q225" s="182">
        <f t="shared" si="35"/>
        <v>2402.9632850303742</v>
      </c>
      <c r="R225" s="182">
        <f t="shared" si="27"/>
        <v>2439.385687172005</v>
      </c>
      <c r="S225" s="182">
        <f t="shared" si="28"/>
        <v>2476.172313335052</v>
      </c>
      <c r="T225" s="182">
        <f t="shared" si="29"/>
        <v>2513.3268057597293</v>
      </c>
      <c r="U225" s="182">
        <f t="shared" si="30"/>
        <v>2550.8528431086538</v>
      </c>
      <c r="V225" s="182">
        <f t="shared" si="31"/>
        <v>2588.7541408310672</v>
      </c>
      <c r="W225" s="182">
        <f t="shared" si="32"/>
        <v>2627.0344515307052</v>
      </c>
      <c r="X225" s="182">
        <f t="shared" si="33"/>
        <v>2665.6975653373393</v>
      </c>
    </row>
    <row r="226" spans="2:24" ht="14.25" customHeight="1" x14ac:dyDescent="0.35">
      <c r="B226" s="189">
        <v>14.36419338894825</v>
      </c>
      <c r="C226" s="189">
        <v>-2.6812155857883001E-2</v>
      </c>
      <c r="D226" s="189">
        <v>3.217717569743987</v>
      </c>
      <c r="E226" s="189">
        <v>0.384553281885197</v>
      </c>
      <c r="F226" s="189">
        <v>2.0020837936249999E-3</v>
      </c>
      <c r="H226" s="182">
        <f t="shared" si="34"/>
        <v>2185.4086167980681</v>
      </c>
      <c r="I226"/>
      <c r="K226"/>
      <c r="Q226" s="182">
        <f t="shared" si="35"/>
        <v>2224.9007231392816</v>
      </c>
      <c r="R226" s="182">
        <f t="shared" si="27"/>
        <v>2264.7877505439069</v>
      </c>
      <c r="S226" s="182">
        <f t="shared" si="28"/>
        <v>2305.0736482225793</v>
      </c>
      <c r="T226" s="182">
        <f t="shared" si="29"/>
        <v>2345.7624048780376</v>
      </c>
      <c r="U226" s="182">
        <f t="shared" si="30"/>
        <v>2386.8580491000507</v>
      </c>
      <c r="V226" s="182">
        <f t="shared" si="31"/>
        <v>2428.364649764284</v>
      </c>
      <c r="W226" s="182">
        <f t="shared" si="32"/>
        <v>2470.2863164351602</v>
      </c>
      <c r="X226" s="182">
        <f t="shared" si="33"/>
        <v>2512.627199772744</v>
      </c>
    </row>
    <row r="227" spans="2:24" ht="14.25" customHeight="1" x14ac:dyDescent="0.35">
      <c r="B227" s="189">
        <v>1.8018085000798341</v>
      </c>
      <c r="C227" s="189">
        <v>-0.734527810890373</v>
      </c>
      <c r="D227" s="189">
        <v>2.5664090968678561</v>
      </c>
      <c r="E227" s="189">
        <v>4.2584095309999997E-6</v>
      </c>
      <c r="F227" s="189">
        <v>4.9456648749233001E-2</v>
      </c>
      <c r="H227" s="182">
        <f t="shared" si="34"/>
        <v>2405.167905714678</v>
      </c>
      <c r="I227"/>
      <c r="K227"/>
      <c r="Q227" s="182">
        <f t="shared" si="35"/>
        <v>2442.7921622421845</v>
      </c>
      <c r="R227" s="182">
        <f t="shared" si="27"/>
        <v>2480.7926613349659</v>
      </c>
      <c r="S227" s="182">
        <f t="shared" si="28"/>
        <v>2519.1731654186756</v>
      </c>
      <c r="T227" s="182">
        <f t="shared" si="29"/>
        <v>2557.9374745432219</v>
      </c>
      <c r="U227" s="182">
        <f t="shared" si="30"/>
        <v>2597.0894267590133</v>
      </c>
      <c r="V227" s="182">
        <f t="shared" si="31"/>
        <v>2636.6328984969637</v>
      </c>
      <c r="W227" s="182">
        <f t="shared" si="32"/>
        <v>2676.571804952293</v>
      </c>
      <c r="X227" s="182">
        <f t="shared" si="33"/>
        <v>2716.9101004721756</v>
      </c>
    </row>
    <row r="228" spans="2:24" ht="14.25" customHeight="1" x14ac:dyDescent="0.35">
      <c r="B228" s="189">
        <v>2.686666603243566</v>
      </c>
      <c r="C228" s="189">
        <v>3.0368956693363001E-2</v>
      </c>
      <c r="D228" s="189">
        <v>4.2710581804591002E-2</v>
      </c>
      <c r="E228" s="189">
        <v>8.3188735576555997E-2</v>
      </c>
      <c r="F228" s="189">
        <v>7.1645878972127E-2</v>
      </c>
      <c r="H228" s="182">
        <f t="shared" si="34"/>
        <v>3457.9683573034558</v>
      </c>
      <c r="I228"/>
      <c r="K228"/>
      <c r="Q228" s="182">
        <f t="shared" si="35"/>
        <v>3495.2972817189034</v>
      </c>
      <c r="R228" s="182">
        <f t="shared" si="27"/>
        <v>3532.9994953785053</v>
      </c>
      <c r="S228" s="182">
        <f t="shared" si="28"/>
        <v>3571.078731174704</v>
      </c>
      <c r="T228" s="182">
        <f t="shared" si="29"/>
        <v>3609.5387593288638</v>
      </c>
      <c r="U228" s="182">
        <f t="shared" si="30"/>
        <v>3648.3833877645657</v>
      </c>
      <c r="V228" s="182">
        <f t="shared" si="31"/>
        <v>3687.6164624846242</v>
      </c>
      <c r="W228" s="182">
        <f t="shared" si="32"/>
        <v>3727.2418679518837</v>
      </c>
      <c r="X228" s="182">
        <f t="shared" si="33"/>
        <v>3767.2635274738154</v>
      </c>
    </row>
    <row r="229" spans="2:24" ht="14.25" customHeight="1" x14ac:dyDescent="0.35">
      <c r="B229" s="189">
        <v>6.3974255747906978</v>
      </c>
      <c r="C229" s="189">
        <v>4.4820049148799002E-2</v>
      </c>
      <c r="D229" s="189">
        <v>1.375580898986297</v>
      </c>
      <c r="E229" s="189">
        <v>0.232844348383698</v>
      </c>
      <c r="F229" s="189">
        <v>4.5170269627977003E-2</v>
      </c>
      <c r="H229" s="182">
        <f t="shared" si="34"/>
        <v>3371.8288434474616</v>
      </c>
      <c r="I229"/>
      <c r="K229"/>
      <c r="Q229" s="182">
        <f t="shared" si="35"/>
        <v>3412.5207286981399</v>
      </c>
      <c r="R229" s="182">
        <f t="shared" si="27"/>
        <v>3453.6195328013246</v>
      </c>
      <c r="S229" s="182">
        <f t="shared" si="28"/>
        <v>3495.1293249455416</v>
      </c>
      <c r="T229" s="182">
        <f t="shared" si="29"/>
        <v>3537.0542150112005</v>
      </c>
      <c r="U229" s="182">
        <f t="shared" si="30"/>
        <v>3579.3983539775163</v>
      </c>
      <c r="V229" s="182">
        <f t="shared" si="31"/>
        <v>3622.1659343334945</v>
      </c>
      <c r="W229" s="182">
        <f t="shared" si="32"/>
        <v>3665.3611904930335</v>
      </c>
      <c r="X229" s="182">
        <f t="shared" si="33"/>
        <v>3708.9883992141672</v>
      </c>
    </row>
    <row r="230" spans="2:24" ht="14.25" customHeight="1" x14ac:dyDescent="0.35">
      <c r="B230" s="189">
        <v>8.0814592417504532</v>
      </c>
      <c r="C230" s="189">
        <v>0.20511049878204901</v>
      </c>
      <c r="D230" s="189">
        <v>0.94567062643843303</v>
      </c>
      <c r="E230" s="189">
        <v>4.8226677954960002E-2</v>
      </c>
      <c r="F230" s="189">
        <v>7.4916535231730003E-2</v>
      </c>
      <c r="H230" s="182">
        <f t="shared" si="34"/>
        <v>3579.6553347010085</v>
      </c>
      <c r="I230"/>
      <c r="K230"/>
      <c r="Q230" s="182">
        <f t="shared" si="35"/>
        <v>3621.954063512314</v>
      </c>
      <c r="R230" s="182">
        <f t="shared" si="27"/>
        <v>3664.6757796117327</v>
      </c>
      <c r="S230" s="182">
        <f t="shared" si="28"/>
        <v>3707.8247128721455</v>
      </c>
      <c r="T230" s="182">
        <f t="shared" si="29"/>
        <v>3751.4051354651619</v>
      </c>
      <c r="U230" s="182">
        <f t="shared" si="30"/>
        <v>3795.4213622841089</v>
      </c>
      <c r="V230" s="182">
        <f t="shared" si="31"/>
        <v>3839.8777513712457</v>
      </c>
      <c r="W230" s="182">
        <f t="shared" si="32"/>
        <v>3884.7787043492535</v>
      </c>
      <c r="X230" s="182">
        <f t="shared" si="33"/>
        <v>3930.1286668570415</v>
      </c>
    </row>
    <row r="231" spans="2:24" ht="14.25" customHeight="1" x14ac:dyDescent="0.35">
      <c r="B231" s="189">
        <v>5.9367752379502434</v>
      </c>
      <c r="C231" s="189">
        <v>-0.26467692971784701</v>
      </c>
      <c r="D231" s="189">
        <v>2.1568260402831592</v>
      </c>
      <c r="E231" s="189">
        <v>7.0471277026999996E-5</v>
      </c>
      <c r="F231" s="189">
        <v>6.0616928449262003E-2</v>
      </c>
      <c r="H231" s="182">
        <f t="shared" si="34"/>
        <v>2911.5462258545267</v>
      </c>
      <c r="I231"/>
      <c r="K231"/>
      <c r="Q231" s="182">
        <f t="shared" si="35"/>
        <v>2951.891661049191</v>
      </c>
      <c r="R231" s="182">
        <f t="shared" si="27"/>
        <v>2992.6405505958023</v>
      </c>
      <c r="S231" s="182">
        <f t="shared" si="28"/>
        <v>3033.7969290378801</v>
      </c>
      <c r="T231" s="182">
        <f t="shared" si="29"/>
        <v>3075.3648712643785</v>
      </c>
      <c r="U231" s="182">
        <f t="shared" si="30"/>
        <v>3117.3484929131419</v>
      </c>
      <c r="V231" s="182">
        <f t="shared" si="31"/>
        <v>3159.7519507783927</v>
      </c>
      <c r="W231" s="182">
        <f t="shared" si="32"/>
        <v>3202.5794432222965</v>
      </c>
      <c r="X231" s="182">
        <f t="shared" si="33"/>
        <v>3245.8352105906388</v>
      </c>
    </row>
    <row r="232" spans="2:24" ht="14.25" customHeight="1" x14ac:dyDescent="0.35">
      <c r="B232" s="189">
        <v>1.7850957090564881</v>
      </c>
      <c r="C232" s="189">
        <v>-6.8509085846753998E-2</v>
      </c>
      <c r="D232" s="189">
        <v>1.617554544487247</v>
      </c>
      <c r="E232" s="189">
        <v>0.26660813572398301</v>
      </c>
      <c r="F232" s="189">
        <v>2.2034181659495E-2</v>
      </c>
      <c r="H232" s="182">
        <f t="shared" si="34"/>
        <v>3004.611930782668</v>
      </c>
      <c r="I232"/>
      <c r="K232"/>
      <c r="Q232" s="182">
        <f t="shared" si="35"/>
        <v>3037.8626532880098</v>
      </c>
      <c r="R232" s="182">
        <f t="shared" si="27"/>
        <v>3071.4458830184053</v>
      </c>
      <c r="S232" s="182">
        <f t="shared" si="28"/>
        <v>3105.3649450461053</v>
      </c>
      <c r="T232" s="182">
        <f t="shared" si="29"/>
        <v>3139.6231976940812</v>
      </c>
      <c r="U232" s="182">
        <f t="shared" si="30"/>
        <v>3174.2240328685375</v>
      </c>
      <c r="V232" s="182">
        <f t="shared" si="31"/>
        <v>3209.1708763947381</v>
      </c>
      <c r="W232" s="182">
        <f t="shared" si="32"/>
        <v>3244.4671883562005</v>
      </c>
      <c r="X232" s="182">
        <f t="shared" si="33"/>
        <v>3280.1164634372781</v>
      </c>
    </row>
    <row r="233" spans="2:24" ht="14.25" customHeight="1" x14ac:dyDescent="0.35">
      <c r="B233" s="189">
        <v>1.35986866262561</v>
      </c>
      <c r="C233" s="189">
        <v>0.10444640335409</v>
      </c>
      <c r="D233" s="189">
        <v>1.413907753923122</v>
      </c>
      <c r="E233" s="189">
        <v>0.22010945214995301</v>
      </c>
      <c r="F233" s="189">
        <v>2.8381665621449E-2</v>
      </c>
      <c r="H233" s="182">
        <f t="shared" si="34"/>
        <v>3256.7104220603705</v>
      </c>
      <c r="I233"/>
      <c r="K233"/>
      <c r="Q233" s="182">
        <f t="shared" si="35"/>
        <v>3289.2851081030594</v>
      </c>
      <c r="R233" s="182">
        <f t="shared" si="27"/>
        <v>3322.1855410061753</v>
      </c>
      <c r="S233" s="182">
        <f t="shared" si="28"/>
        <v>3355.4149782383229</v>
      </c>
      <c r="T233" s="182">
        <f t="shared" si="29"/>
        <v>3388.976709842791</v>
      </c>
      <c r="U233" s="182">
        <f t="shared" si="30"/>
        <v>3422.8740587633047</v>
      </c>
      <c r="V233" s="182">
        <f t="shared" si="31"/>
        <v>3457.1103811730227</v>
      </c>
      <c r="W233" s="182">
        <f t="shared" si="32"/>
        <v>3491.6890668068381</v>
      </c>
      <c r="X233" s="182">
        <f t="shared" si="33"/>
        <v>3526.6135392969918</v>
      </c>
    </row>
    <row r="234" spans="2:24" ht="14.25" customHeight="1" x14ac:dyDescent="0.35">
      <c r="B234" s="189">
        <v>7.0652989286605177</v>
      </c>
      <c r="C234" s="189">
        <v>0.24199922760901901</v>
      </c>
      <c r="D234" s="189">
        <v>0.27337346846490002</v>
      </c>
      <c r="E234" s="189">
        <v>0.14906317473931099</v>
      </c>
      <c r="F234" s="189">
        <v>6.5577303410462001E-2</v>
      </c>
      <c r="H234" s="182">
        <f t="shared" si="34"/>
        <v>3457.6726207825077</v>
      </c>
      <c r="I234"/>
      <c r="K234"/>
      <c r="Q234" s="182">
        <f t="shared" si="35"/>
        <v>3496.9600927258498</v>
      </c>
      <c r="R234" s="182">
        <f t="shared" si="27"/>
        <v>3536.6404393886246</v>
      </c>
      <c r="S234" s="182">
        <f t="shared" si="28"/>
        <v>3576.7175895180276</v>
      </c>
      <c r="T234" s="182">
        <f t="shared" si="29"/>
        <v>3617.1955111487246</v>
      </c>
      <c r="U234" s="182">
        <f t="shared" si="30"/>
        <v>3658.0782119957285</v>
      </c>
      <c r="V234" s="182">
        <f t="shared" si="31"/>
        <v>3699.3697398512022</v>
      </c>
      <c r="W234" s="182">
        <f t="shared" si="32"/>
        <v>3741.0741829852313</v>
      </c>
      <c r="X234" s="182">
        <f t="shared" si="33"/>
        <v>3783.1956705506</v>
      </c>
    </row>
    <row r="235" spans="2:24" ht="14.25" customHeight="1" x14ac:dyDescent="0.35">
      <c r="B235" s="189">
        <v>2.259561204538E-3</v>
      </c>
      <c r="C235" s="189">
        <v>-1.8739608931071929</v>
      </c>
      <c r="D235" s="189">
        <v>0.64631191958471501</v>
      </c>
      <c r="E235" s="189">
        <v>0.208271211559484</v>
      </c>
      <c r="F235" s="189">
        <v>6.0009804677978E-2</v>
      </c>
      <c r="H235" s="182">
        <f t="shared" si="34"/>
        <v>1284.4537630930997</v>
      </c>
      <c r="I235"/>
      <c r="K235"/>
      <c r="Q235" s="182">
        <f t="shared" si="35"/>
        <v>1326.4167517742492</v>
      </c>
      <c r="R235" s="182">
        <f t="shared" si="27"/>
        <v>1368.7993703422101</v>
      </c>
      <c r="S235" s="182">
        <f t="shared" si="28"/>
        <v>1411.6058150958506</v>
      </c>
      <c r="T235" s="182">
        <f t="shared" si="29"/>
        <v>1454.8403242970276</v>
      </c>
      <c r="U235" s="182">
        <f t="shared" si="30"/>
        <v>1498.5071785902157</v>
      </c>
      <c r="V235" s="182">
        <f t="shared" si="31"/>
        <v>1542.6107014263362</v>
      </c>
      <c r="W235" s="182">
        <f t="shared" si="32"/>
        <v>1587.155259490818</v>
      </c>
      <c r="X235" s="182">
        <f t="shared" si="33"/>
        <v>1632.1452631359443</v>
      </c>
    </row>
    <row r="236" spans="2:24" ht="14.25" customHeight="1" x14ac:dyDescent="0.35">
      <c r="B236" s="189">
        <v>9.3922211134251334</v>
      </c>
      <c r="C236" s="189">
        <v>-1.27290227885913</v>
      </c>
      <c r="D236" s="189">
        <v>0.67632320277267799</v>
      </c>
      <c r="E236" s="189">
        <v>0.27220567644107102</v>
      </c>
      <c r="F236" s="189">
        <v>7.5619174386030996E-2</v>
      </c>
      <c r="H236" s="182">
        <f t="shared" si="34"/>
        <v>2153.6565953266395</v>
      </c>
      <c r="I236"/>
      <c r="K236"/>
      <c r="Q236" s="182">
        <f t="shared" si="35"/>
        <v>2206.230721842091</v>
      </c>
      <c r="R236" s="182">
        <f t="shared" si="27"/>
        <v>2259.3305896226975</v>
      </c>
      <c r="S236" s="182">
        <f t="shared" si="28"/>
        <v>2312.9614560811101</v>
      </c>
      <c r="T236" s="182">
        <f t="shared" si="29"/>
        <v>2367.1286312041057</v>
      </c>
      <c r="U236" s="182">
        <f t="shared" si="30"/>
        <v>2421.8374780783324</v>
      </c>
      <c r="V236" s="182">
        <f t="shared" si="31"/>
        <v>2477.0934134213003</v>
      </c>
      <c r="W236" s="182">
        <f t="shared" si="32"/>
        <v>2532.9019081176993</v>
      </c>
      <c r="X236" s="182">
        <f t="shared" si="33"/>
        <v>2589.2684877610618</v>
      </c>
    </row>
    <row r="237" spans="2:24" ht="14.25" customHeight="1" x14ac:dyDescent="0.35">
      <c r="B237" s="189">
        <v>23.231467618250068</v>
      </c>
      <c r="C237" s="189">
        <v>-1.3832559006237071</v>
      </c>
      <c r="D237" s="189">
        <v>2.363228801585429</v>
      </c>
      <c r="E237" s="189">
        <v>0.405645891445926</v>
      </c>
      <c r="F237" s="189">
        <v>6.7825666659416001E-2</v>
      </c>
      <c r="H237" s="182">
        <f t="shared" si="34"/>
        <v>1637.7805936627856</v>
      </c>
      <c r="I237"/>
      <c r="K237"/>
      <c r="Q237" s="182">
        <f t="shared" si="35"/>
        <v>1703.5025981852104</v>
      </c>
      <c r="R237" s="182">
        <f t="shared" si="27"/>
        <v>1769.8818227528595</v>
      </c>
      <c r="S237" s="182">
        <f t="shared" si="28"/>
        <v>1836.9248395661848</v>
      </c>
      <c r="T237" s="182">
        <f t="shared" si="29"/>
        <v>1904.638286547643</v>
      </c>
      <c r="U237" s="182">
        <f t="shared" si="30"/>
        <v>1973.0288679989162</v>
      </c>
      <c r="V237" s="182">
        <f t="shared" si="31"/>
        <v>2042.1033552647009</v>
      </c>
      <c r="W237" s="182">
        <f t="shared" si="32"/>
        <v>2111.8685874031448</v>
      </c>
      <c r="X237" s="182">
        <f t="shared" si="33"/>
        <v>2182.3314718629731</v>
      </c>
    </row>
    <row r="238" spans="2:24" ht="14.25" customHeight="1" x14ac:dyDescent="0.35">
      <c r="B238" s="189">
        <v>7.0144829604620549</v>
      </c>
      <c r="C238" s="189">
        <v>0.24192307960384599</v>
      </c>
      <c r="D238" s="189">
        <v>1.1014010341764879</v>
      </c>
      <c r="E238" s="189">
        <v>2.9094246798999998E-5</v>
      </c>
      <c r="F238" s="189">
        <v>7.3165014009060003E-2</v>
      </c>
      <c r="H238" s="182">
        <f t="shared" si="34"/>
        <v>3527.4784687729098</v>
      </c>
      <c r="I238"/>
      <c r="K238"/>
      <c r="Q238" s="182">
        <f t="shared" si="35"/>
        <v>3567.4042583077653</v>
      </c>
      <c r="R238" s="182">
        <f t="shared" si="27"/>
        <v>3607.7293057379684</v>
      </c>
      <c r="S238" s="182">
        <f t="shared" si="28"/>
        <v>3648.4576036424742</v>
      </c>
      <c r="T238" s="182">
        <f t="shared" si="29"/>
        <v>3689.5931845260247</v>
      </c>
      <c r="U238" s="182">
        <f t="shared" si="30"/>
        <v>3731.140121218411</v>
      </c>
      <c r="V238" s="182">
        <f t="shared" si="31"/>
        <v>3773.1025272777206</v>
      </c>
      <c r="W238" s="182">
        <f t="shared" si="32"/>
        <v>3815.484557397624</v>
      </c>
      <c r="X238" s="182">
        <f t="shared" si="33"/>
        <v>3858.2904078187262</v>
      </c>
    </row>
    <row r="239" spans="2:24" ht="14.25" customHeight="1" x14ac:dyDescent="0.35">
      <c r="B239" s="189">
        <v>6.7078702374522248</v>
      </c>
      <c r="C239" s="189">
        <v>0.229311983085218</v>
      </c>
      <c r="D239" s="189">
        <v>1.0969010890947679</v>
      </c>
      <c r="E239" s="189">
        <v>2.6280563300000001E-5</v>
      </c>
      <c r="F239" s="189">
        <v>7.2763301658980997E-2</v>
      </c>
      <c r="H239" s="182">
        <f t="shared" si="34"/>
        <v>3523.6132945857003</v>
      </c>
      <c r="I239"/>
      <c r="K239"/>
      <c r="Q239" s="182">
        <f t="shared" si="35"/>
        <v>3563.3287686282129</v>
      </c>
      <c r="R239" s="182">
        <f t="shared" si="27"/>
        <v>3603.4413974111508</v>
      </c>
      <c r="S239" s="182">
        <f t="shared" si="28"/>
        <v>3643.9551524819176</v>
      </c>
      <c r="T239" s="182">
        <f t="shared" si="29"/>
        <v>3684.8740451033923</v>
      </c>
      <c r="U239" s="182">
        <f t="shared" si="30"/>
        <v>3726.2021266510815</v>
      </c>
      <c r="V239" s="182">
        <f t="shared" si="31"/>
        <v>3767.9434890142479</v>
      </c>
      <c r="W239" s="182">
        <f t="shared" si="32"/>
        <v>3810.1022650010459</v>
      </c>
      <c r="X239" s="182">
        <f t="shared" si="33"/>
        <v>3852.682628747712</v>
      </c>
    </row>
    <row r="240" spans="2:24" ht="14.25" customHeight="1" x14ac:dyDescent="0.35">
      <c r="B240" s="189">
        <v>5.9964760652769997E-3</v>
      </c>
      <c r="C240" s="189">
        <v>9.6033873091335001E-2</v>
      </c>
      <c r="D240" s="189">
        <v>0.60691906003577001</v>
      </c>
      <c r="E240" s="189">
        <v>0.17133360951273199</v>
      </c>
      <c r="F240" s="189">
        <v>4.5089245411640999E-2</v>
      </c>
      <c r="H240" s="182">
        <f t="shared" si="34"/>
        <v>3448.6592120390014</v>
      </c>
      <c r="I240"/>
      <c r="K240"/>
      <c r="Q240" s="182">
        <f t="shared" si="35"/>
        <v>3481.6609145390257</v>
      </c>
      <c r="R240" s="182">
        <f t="shared" si="27"/>
        <v>3514.9926340640513</v>
      </c>
      <c r="S240" s="182">
        <f t="shared" si="28"/>
        <v>3548.657670784326</v>
      </c>
      <c r="T240" s="182">
        <f t="shared" si="29"/>
        <v>3582.6593578718039</v>
      </c>
      <c r="U240" s="182">
        <f t="shared" si="30"/>
        <v>3617.0010618301567</v>
      </c>
      <c r="V240" s="182">
        <f t="shared" si="31"/>
        <v>3651.6861828280926</v>
      </c>
      <c r="W240" s="182">
        <f t="shared" si="32"/>
        <v>3686.7181550360083</v>
      </c>
      <c r="X240" s="182">
        <f t="shared" si="33"/>
        <v>3722.1004469660029</v>
      </c>
    </row>
    <row r="241" spans="2:24" ht="14.25" customHeight="1" x14ac:dyDescent="0.35">
      <c r="B241" s="189">
        <v>2.9678605633376001E-2</v>
      </c>
      <c r="C241" s="189">
        <v>0.13149856335055601</v>
      </c>
      <c r="D241" s="189">
        <v>0.31474154976186602</v>
      </c>
      <c r="E241" s="189">
        <v>0.16765045111020399</v>
      </c>
      <c r="F241" s="189">
        <v>4.8985084503749998E-2</v>
      </c>
      <c r="H241" s="182">
        <f t="shared" si="34"/>
        <v>3489.7324444690671</v>
      </c>
      <c r="I241"/>
      <c r="K241"/>
      <c r="Q241" s="182">
        <f t="shared" si="35"/>
        <v>3522.6222570288846</v>
      </c>
      <c r="R241" s="182">
        <f t="shared" si="27"/>
        <v>3555.8409677143009</v>
      </c>
      <c r="S241" s="182">
        <f t="shared" si="28"/>
        <v>3589.3918655065709</v>
      </c>
      <c r="T241" s="182">
        <f t="shared" si="29"/>
        <v>3623.2782722767633</v>
      </c>
      <c r="U241" s="182">
        <f t="shared" si="30"/>
        <v>3657.503543114658</v>
      </c>
      <c r="V241" s="182">
        <f t="shared" si="31"/>
        <v>3692.0710666609311</v>
      </c>
      <c r="W241" s="182">
        <f t="shared" si="32"/>
        <v>3726.9842654426675</v>
      </c>
      <c r="X241" s="182">
        <f t="shared" si="33"/>
        <v>3762.2465962122214</v>
      </c>
    </row>
    <row r="242" spans="2:24" ht="14.25" customHeight="1" x14ac:dyDescent="0.35">
      <c r="B242" s="189">
        <v>0.80678812743057704</v>
      </c>
      <c r="C242" s="189">
        <v>0.13642846299448799</v>
      </c>
      <c r="D242" s="189">
        <v>1.6942834223342751</v>
      </c>
      <c r="E242" s="189">
        <v>0.29930617012488597</v>
      </c>
      <c r="F242" s="189">
        <v>2.0203675271139999E-3</v>
      </c>
      <c r="H242" s="182">
        <f t="shared" si="34"/>
        <v>2737.1725866612064</v>
      </c>
      <c r="I242"/>
      <c r="K242"/>
      <c r="Q242" s="182">
        <f t="shared" si="35"/>
        <v>2763.3918926248703</v>
      </c>
      <c r="R242" s="182">
        <f t="shared" si="27"/>
        <v>2789.8733916481715</v>
      </c>
      <c r="S242" s="182">
        <f t="shared" si="28"/>
        <v>2816.6197056617052</v>
      </c>
      <c r="T242" s="182">
        <f t="shared" si="29"/>
        <v>2843.6334828153749</v>
      </c>
      <c r="U242" s="182">
        <f t="shared" si="30"/>
        <v>2870.9173977405803</v>
      </c>
      <c r="V242" s="182">
        <f t="shared" si="31"/>
        <v>2898.474151815039</v>
      </c>
      <c r="W242" s="182">
        <f t="shared" si="32"/>
        <v>2926.3064734302411</v>
      </c>
      <c r="X242" s="182">
        <f t="shared" si="33"/>
        <v>2954.4171182615955</v>
      </c>
    </row>
    <row r="243" spans="2:24" ht="14.25" customHeight="1" x14ac:dyDescent="0.35">
      <c r="B243" s="189">
        <v>9.7853266333864024</v>
      </c>
      <c r="C243" s="189">
        <v>-3.3164286618337071</v>
      </c>
      <c r="D243" s="189">
        <v>0.40123733402650302</v>
      </c>
      <c r="E243" s="189">
        <v>0.39763673845043201</v>
      </c>
      <c r="F243" s="189">
        <v>7.7835168351265999E-2</v>
      </c>
      <c r="H243" s="182">
        <f t="shared" si="34"/>
        <v>-482.17378224194044</v>
      </c>
      <c r="I243"/>
      <c r="K243"/>
      <c r="Q243" s="182">
        <f t="shared" si="35"/>
        <v>-423.73637750128955</v>
      </c>
      <c r="R243" s="182">
        <f t="shared" si="27"/>
        <v>-364.71459871323304</v>
      </c>
      <c r="S243" s="182">
        <f t="shared" si="28"/>
        <v>-305.10260213729407</v>
      </c>
      <c r="T243" s="182">
        <f t="shared" si="29"/>
        <v>-244.89448559559787</v>
      </c>
      <c r="U243" s="182">
        <f t="shared" si="30"/>
        <v>-184.08428788848414</v>
      </c>
      <c r="V243" s="182">
        <f t="shared" si="31"/>
        <v>-122.66598820429863</v>
      </c>
      <c r="W243" s="182">
        <f t="shared" si="32"/>
        <v>-60.633505523272106</v>
      </c>
      <c r="X243" s="182">
        <f t="shared" si="33"/>
        <v>2.0193019845655726</v>
      </c>
    </row>
    <row r="244" spans="2:24" ht="14.25" customHeight="1" x14ac:dyDescent="0.35">
      <c r="B244" s="189">
        <v>5.0714327906175999E-2</v>
      </c>
      <c r="C244" s="189">
        <v>0.11283987935925199</v>
      </c>
      <c r="D244" s="189">
        <v>1.797130102965165</v>
      </c>
      <c r="E244" s="189">
        <v>0.2825083408779</v>
      </c>
      <c r="F244" s="189">
        <v>5.6333237005629999E-3</v>
      </c>
      <c r="H244" s="182">
        <f t="shared" si="34"/>
        <v>2930.1671313255401</v>
      </c>
      <c r="I244"/>
      <c r="K244"/>
      <c r="Q244" s="182">
        <f t="shared" si="35"/>
        <v>2957.7764108750944</v>
      </c>
      <c r="R244" s="182">
        <f t="shared" si="27"/>
        <v>2985.6617832201432</v>
      </c>
      <c r="S244" s="182">
        <f t="shared" si="28"/>
        <v>3013.826009288643</v>
      </c>
      <c r="T244" s="182">
        <f t="shared" si="29"/>
        <v>3042.2718776178281</v>
      </c>
      <c r="U244" s="182">
        <f t="shared" si="30"/>
        <v>3071.0022046303043</v>
      </c>
      <c r="V244" s="182">
        <f t="shared" si="31"/>
        <v>3100.019834912905</v>
      </c>
      <c r="W244" s="182">
        <f t="shared" si="32"/>
        <v>3129.3276414983329</v>
      </c>
      <c r="X244" s="182">
        <f t="shared" si="33"/>
        <v>3158.9285261496148</v>
      </c>
    </row>
    <row r="245" spans="2:24" ht="14.25" customHeight="1" x14ac:dyDescent="0.35">
      <c r="B245" s="189">
        <v>7.9092032520689994E-3</v>
      </c>
      <c r="C245" s="189">
        <v>-3.217593833821176</v>
      </c>
      <c r="D245" s="189">
        <v>3.0325926674923811</v>
      </c>
      <c r="E245" s="189">
        <v>7.0587188410126997E-2</v>
      </c>
      <c r="F245" s="189">
        <v>4.0318306968100001E-2</v>
      </c>
      <c r="H245" s="182">
        <f t="shared" si="34"/>
        <v>-1020.6411804329239</v>
      </c>
      <c r="I245"/>
      <c r="K245"/>
      <c r="Q245" s="182">
        <f t="shared" si="35"/>
        <v>-980.84633440833659</v>
      </c>
      <c r="R245" s="182">
        <f t="shared" si="27"/>
        <v>-940.65353992350288</v>
      </c>
      <c r="S245" s="182">
        <f t="shared" si="28"/>
        <v>-900.05881749382092</v>
      </c>
      <c r="T245" s="182">
        <f t="shared" si="29"/>
        <v>-859.0581478398426</v>
      </c>
      <c r="U245" s="182">
        <f t="shared" si="30"/>
        <v>-817.64747148932452</v>
      </c>
      <c r="V245" s="182">
        <f t="shared" si="31"/>
        <v>-775.82268837530069</v>
      </c>
      <c r="W245" s="182">
        <f t="shared" si="32"/>
        <v>-733.5796574301371</v>
      </c>
      <c r="X245" s="182">
        <f t="shared" si="33"/>
        <v>-690.91419617552174</v>
      </c>
    </row>
    <row r="246" spans="2:24" ht="14.25" customHeight="1" x14ac:dyDescent="0.35">
      <c r="B246" s="189">
        <v>7.2112421213202236</v>
      </c>
      <c r="C246" s="189">
        <v>0.22710603408199201</v>
      </c>
      <c r="D246" s="189">
        <v>1.489286241973012</v>
      </c>
      <c r="E246" s="189">
        <v>1.6754688570000001E-6</v>
      </c>
      <c r="F246" s="189">
        <v>6.8883929126822993E-2</v>
      </c>
      <c r="H246" s="182">
        <f t="shared" si="34"/>
        <v>3511.2021266411075</v>
      </c>
      <c r="I246"/>
      <c r="K246"/>
      <c r="Q246" s="182">
        <f t="shared" si="35"/>
        <v>3551.4312626912088</v>
      </c>
      <c r="R246" s="182">
        <f t="shared" si="27"/>
        <v>3592.0626901018113</v>
      </c>
      <c r="S246" s="182">
        <f t="shared" si="28"/>
        <v>3633.1004317865204</v>
      </c>
      <c r="T246" s="182">
        <f t="shared" si="29"/>
        <v>3674.5485508880756</v>
      </c>
      <c r="U246" s="182">
        <f t="shared" si="30"/>
        <v>3716.4111511806468</v>
      </c>
      <c r="V246" s="182">
        <f t="shared" si="31"/>
        <v>3758.6923774761435</v>
      </c>
      <c r="W246" s="182">
        <f t="shared" si="32"/>
        <v>3801.3964160345963</v>
      </c>
      <c r="X246" s="182">
        <f t="shared" si="33"/>
        <v>3844.5274949786326</v>
      </c>
    </row>
    <row r="247" spans="2:24" ht="14.25" customHeight="1" x14ac:dyDescent="0.35">
      <c r="B247" s="189">
        <v>0.14018155072695901</v>
      </c>
      <c r="C247" s="189">
        <v>9.0054550229476005E-2</v>
      </c>
      <c r="D247" s="189">
        <v>1.559184190157336</v>
      </c>
      <c r="E247" s="189">
        <v>1.0260940231759999E-3</v>
      </c>
      <c r="F247" s="189">
        <v>4.9158455608468002E-2</v>
      </c>
      <c r="H247" s="182">
        <f t="shared" si="34"/>
        <v>3289.0982193426739</v>
      </c>
      <c r="I247"/>
      <c r="K247"/>
      <c r="Q247" s="182">
        <f t="shared" si="35"/>
        <v>3320.7580891220459</v>
      </c>
      <c r="R247" s="182">
        <f t="shared" si="27"/>
        <v>3352.7345575992113</v>
      </c>
      <c r="S247" s="182">
        <f t="shared" si="28"/>
        <v>3385.0307907611486</v>
      </c>
      <c r="T247" s="182">
        <f t="shared" si="29"/>
        <v>3417.6499862547053</v>
      </c>
      <c r="U247" s="182">
        <f t="shared" si="30"/>
        <v>3450.5953737031978</v>
      </c>
      <c r="V247" s="182">
        <f t="shared" si="31"/>
        <v>3483.8702150261752</v>
      </c>
      <c r="W247" s="182">
        <f t="shared" si="32"/>
        <v>3517.4778047623822</v>
      </c>
      <c r="X247" s="182">
        <f t="shared" si="33"/>
        <v>3551.4214703959515</v>
      </c>
    </row>
    <row r="248" spans="2:24" ht="14.25" customHeight="1" x14ac:dyDescent="0.35">
      <c r="B248" s="189">
        <v>5.1478363739371753</v>
      </c>
      <c r="C248" s="189">
        <v>-3.3141029141669569</v>
      </c>
      <c r="D248" s="189">
        <v>1.322468365903269</v>
      </c>
      <c r="E248" s="189">
        <v>1.063922266835E-3</v>
      </c>
      <c r="F248" s="189">
        <v>7.1229902004185996E-2</v>
      </c>
      <c r="H248" s="182">
        <f t="shared" si="34"/>
        <v>-1727.9225980002543</v>
      </c>
      <c r="I248"/>
      <c r="K248"/>
      <c r="Q248" s="182">
        <f t="shared" si="35"/>
        <v>-1687.5387708262847</v>
      </c>
      <c r="R248" s="182">
        <f t="shared" si="27"/>
        <v>-1646.7511053805742</v>
      </c>
      <c r="S248" s="182">
        <f t="shared" si="28"/>
        <v>-1605.5555632804071</v>
      </c>
      <c r="T248" s="182">
        <f t="shared" si="29"/>
        <v>-1563.9480657592389</v>
      </c>
      <c r="U248" s="182">
        <f t="shared" si="30"/>
        <v>-1521.924493262859</v>
      </c>
      <c r="V248" s="182">
        <f t="shared" si="31"/>
        <v>-1479.4806850415152</v>
      </c>
      <c r="W248" s="182">
        <f t="shared" si="32"/>
        <v>-1436.6124387379568</v>
      </c>
      <c r="X248" s="182">
        <f t="shared" si="33"/>
        <v>-1393.315509971364</v>
      </c>
    </row>
    <row r="249" spans="2:24" ht="14.25" customHeight="1" x14ac:dyDescent="0.35">
      <c r="B249" s="189">
        <v>3.9856108025053003E-2</v>
      </c>
      <c r="C249" s="189">
        <v>0.23639598040661899</v>
      </c>
      <c r="D249" s="189">
        <v>1.9192636149323901</v>
      </c>
      <c r="E249" s="189">
        <v>1.6587883199699999E-3</v>
      </c>
      <c r="F249" s="189">
        <v>3.0478484061100999E-2</v>
      </c>
      <c r="H249" s="182">
        <f t="shared" si="34"/>
        <v>2886.8325180399006</v>
      </c>
      <c r="I249"/>
      <c r="K249"/>
      <c r="Q249" s="182">
        <f t="shared" si="35"/>
        <v>2912.0757414704885</v>
      </c>
      <c r="R249" s="182">
        <f t="shared" si="27"/>
        <v>2937.5713971353821</v>
      </c>
      <c r="S249" s="182">
        <f t="shared" si="28"/>
        <v>2963.3220093569253</v>
      </c>
      <c r="T249" s="182">
        <f t="shared" si="29"/>
        <v>2989.3301277006831</v>
      </c>
      <c r="U249" s="182">
        <f t="shared" si="30"/>
        <v>3015.5983272278781</v>
      </c>
      <c r="V249" s="182">
        <f t="shared" si="31"/>
        <v>3042.1292087503462</v>
      </c>
      <c r="W249" s="182">
        <f t="shared" si="32"/>
        <v>3068.9253990880388</v>
      </c>
      <c r="X249" s="182">
        <f t="shared" si="33"/>
        <v>3095.9895513291076</v>
      </c>
    </row>
    <row r="250" spans="2:24" ht="14.25" customHeight="1" x14ac:dyDescent="0.35">
      <c r="B250" s="189">
        <v>0.19249933014458601</v>
      </c>
      <c r="C250" s="189">
        <v>0.112763197513469</v>
      </c>
      <c r="D250" s="189">
        <v>0.51440185188726795</v>
      </c>
      <c r="E250" s="189">
        <v>0.16321490485041401</v>
      </c>
      <c r="F250" s="189">
        <v>4.8211096777713E-2</v>
      </c>
      <c r="H250" s="182">
        <f t="shared" si="34"/>
        <v>3499.4117038453742</v>
      </c>
      <c r="I250"/>
      <c r="K250"/>
      <c r="Q250" s="182">
        <f t="shared" si="35"/>
        <v>3532.8846086195954</v>
      </c>
      <c r="R250" s="182">
        <f t="shared" si="27"/>
        <v>3566.6922424415588</v>
      </c>
      <c r="S250" s="182">
        <f t="shared" si="28"/>
        <v>3600.837952601742</v>
      </c>
      <c r="T250" s="182">
        <f t="shared" si="29"/>
        <v>3635.3251198635271</v>
      </c>
      <c r="U250" s="182">
        <f t="shared" si="30"/>
        <v>3670.1571587979297</v>
      </c>
      <c r="V250" s="182">
        <f t="shared" si="31"/>
        <v>3705.3375181216761</v>
      </c>
      <c r="W250" s="182">
        <f t="shared" si="32"/>
        <v>3740.8696810386609</v>
      </c>
      <c r="X250" s="182">
        <f t="shared" si="33"/>
        <v>3776.7571655848146</v>
      </c>
    </row>
    <row r="251" spans="2:24" ht="14.25" customHeight="1" x14ac:dyDescent="0.35">
      <c r="B251" s="189">
        <v>2.8383324364589999E-3</v>
      </c>
      <c r="C251" s="189">
        <v>3.6808170664396997E-2</v>
      </c>
      <c r="D251" s="189">
        <v>2.0006982412E-2</v>
      </c>
      <c r="E251" s="189">
        <v>0.10911121402474901</v>
      </c>
      <c r="F251" s="189">
        <v>6.2384709337366E-2</v>
      </c>
      <c r="H251" s="182">
        <f t="shared" si="34"/>
        <v>3485.9221966288246</v>
      </c>
      <c r="I251"/>
      <c r="K251"/>
      <c r="Q251" s="182">
        <f t="shared" si="35"/>
        <v>3520.2129327368748</v>
      </c>
      <c r="R251" s="182">
        <f t="shared" si="27"/>
        <v>3554.846576206005</v>
      </c>
      <c r="S251" s="182">
        <f t="shared" si="28"/>
        <v>3589.8265561098269</v>
      </c>
      <c r="T251" s="182">
        <f t="shared" si="29"/>
        <v>3625.1563358126868</v>
      </c>
      <c r="U251" s="182">
        <f t="shared" si="30"/>
        <v>3660.8394133125753</v>
      </c>
      <c r="V251" s="182">
        <f t="shared" si="31"/>
        <v>3696.8793215874625</v>
      </c>
      <c r="W251" s="182">
        <f t="shared" si="32"/>
        <v>3733.2796289450989</v>
      </c>
      <c r="X251" s="182">
        <f t="shared" si="33"/>
        <v>3770.0439393763118</v>
      </c>
    </row>
    <row r="252" spans="2:24" ht="14.25" customHeight="1" x14ac:dyDescent="0.35">
      <c r="B252" s="189">
        <v>0.29490311463044899</v>
      </c>
      <c r="C252" s="189">
        <v>0.121402612031378</v>
      </c>
      <c r="D252" s="189">
        <v>1.7571880829595961</v>
      </c>
      <c r="E252" s="189">
        <v>0.26798276008102501</v>
      </c>
      <c r="F252" s="189">
        <v>9.9692211409989993E-3</v>
      </c>
      <c r="H252" s="182">
        <f t="shared" si="34"/>
        <v>3014.6168208190124</v>
      </c>
      <c r="I252"/>
      <c r="K252"/>
      <c r="Q252" s="182">
        <f t="shared" si="35"/>
        <v>3043.230319506667</v>
      </c>
      <c r="R252" s="182">
        <f t="shared" si="27"/>
        <v>3072.1299531811987</v>
      </c>
      <c r="S252" s="182">
        <f t="shared" si="28"/>
        <v>3101.3185831924761</v>
      </c>
      <c r="T252" s="182">
        <f t="shared" si="29"/>
        <v>3130.7990995038658</v>
      </c>
      <c r="U252" s="182">
        <f t="shared" si="30"/>
        <v>3160.5744209783693</v>
      </c>
      <c r="V252" s="182">
        <f t="shared" si="31"/>
        <v>3190.6474956676179</v>
      </c>
      <c r="W252" s="182">
        <f t="shared" si="32"/>
        <v>3221.0213011037595</v>
      </c>
      <c r="X252" s="182">
        <f t="shared" si="33"/>
        <v>3251.698844594262</v>
      </c>
    </row>
    <row r="253" spans="2:24" ht="14.25" customHeight="1" x14ac:dyDescent="0.35">
      <c r="B253" s="189">
        <v>2.0372857155079999E-3</v>
      </c>
      <c r="C253" s="189">
        <v>0.12691892470854199</v>
      </c>
      <c r="D253" s="189">
        <v>0.33143649575527301</v>
      </c>
      <c r="E253" s="189">
        <v>0.17085062888318001</v>
      </c>
      <c r="F253" s="189">
        <v>4.8324975916519998E-2</v>
      </c>
      <c r="H253" s="182">
        <f t="shared" si="34"/>
        <v>3481.9276236438482</v>
      </c>
      <c r="I253"/>
      <c r="K253"/>
      <c r="Q253" s="182">
        <f t="shared" si="35"/>
        <v>3514.7774022905483</v>
      </c>
      <c r="R253" s="182">
        <f t="shared" si="27"/>
        <v>3547.9556787237152</v>
      </c>
      <c r="S253" s="182">
        <f t="shared" si="28"/>
        <v>3581.4657379212144</v>
      </c>
      <c r="T253" s="182">
        <f t="shared" si="29"/>
        <v>3615.3108977106876</v>
      </c>
      <c r="U253" s="182">
        <f t="shared" si="30"/>
        <v>3649.4945090980564</v>
      </c>
      <c r="V253" s="182">
        <f t="shared" si="31"/>
        <v>3684.0199565992989</v>
      </c>
      <c r="W253" s="182">
        <f t="shared" si="32"/>
        <v>3718.8906585755531</v>
      </c>
      <c r="X253" s="182">
        <f t="shared" si="33"/>
        <v>3754.1100675715707</v>
      </c>
    </row>
    <row r="254" spans="2:24" ht="14.25" customHeight="1" x14ac:dyDescent="0.35">
      <c r="B254" s="189">
        <v>2.5347366575292001E-2</v>
      </c>
      <c r="C254" s="189">
        <v>0.24170656196024301</v>
      </c>
      <c r="D254" s="189">
        <v>0.73021894510377305</v>
      </c>
      <c r="E254" s="189">
        <v>0.15820441473786501</v>
      </c>
      <c r="F254" s="189">
        <v>2.9070991630801998E-2</v>
      </c>
      <c r="H254" s="182">
        <f t="shared" si="34"/>
        <v>2943.7972102121139</v>
      </c>
      <c r="I254"/>
      <c r="K254"/>
      <c r="Q254" s="182">
        <f t="shared" si="35"/>
        <v>2969.5101752855521</v>
      </c>
      <c r="R254" s="182">
        <f t="shared" si="27"/>
        <v>2995.4802700097252</v>
      </c>
      <c r="S254" s="182">
        <f t="shared" si="28"/>
        <v>3021.7100656811399</v>
      </c>
      <c r="T254" s="182">
        <f t="shared" si="29"/>
        <v>3048.2021593092686</v>
      </c>
      <c r="U254" s="182">
        <f t="shared" si="30"/>
        <v>3074.9591738736785</v>
      </c>
      <c r="V254" s="182">
        <f t="shared" si="31"/>
        <v>3101.9837585837322</v>
      </c>
      <c r="W254" s="182">
        <f t="shared" si="32"/>
        <v>3129.2785891408876</v>
      </c>
      <c r="X254" s="182">
        <f t="shared" si="33"/>
        <v>3156.8463680036134</v>
      </c>
    </row>
    <row r="255" spans="2:24" ht="14.25" customHeight="1" x14ac:dyDescent="0.35">
      <c r="B255" s="189">
        <v>2.591054420385E-3</v>
      </c>
      <c r="C255" s="189">
        <v>0.125570392287187</v>
      </c>
      <c r="D255" s="189">
        <v>0.33204051505325</v>
      </c>
      <c r="E255" s="189">
        <v>0.171811625325301</v>
      </c>
      <c r="F255" s="189">
        <v>4.8192837920367E-2</v>
      </c>
      <c r="H255" s="182">
        <f t="shared" si="34"/>
        <v>3479.0149705012573</v>
      </c>
      <c r="I255"/>
      <c r="K255"/>
      <c r="Q255" s="182">
        <f t="shared" si="35"/>
        <v>3511.8572386944561</v>
      </c>
      <c r="R255" s="182">
        <f t="shared" si="27"/>
        <v>3545.0279295695868</v>
      </c>
      <c r="S255" s="182">
        <f t="shared" si="28"/>
        <v>3578.5303273534691</v>
      </c>
      <c r="T255" s="182">
        <f t="shared" si="29"/>
        <v>3612.3677491151902</v>
      </c>
      <c r="U255" s="182">
        <f t="shared" si="30"/>
        <v>3646.5435450945283</v>
      </c>
      <c r="V255" s="182">
        <f t="shared" si="31"/>
        <v>3681.0610990336595</v>
      </c>
      <c r="W255" s="182">
        <f t="shared" si="32"/>
        <v>3715.9238285121824</v>
      </c>
      <c r="X255" s="182">
        <f t="shared" si="33"/>
        <v>3751.1351852854909</v>
      </c>
    </row>
    <row r="256" spans="2:24" ht="14.25" customHeight="1" x14ac:dyDescent="0.35">
      <c r="B256" s="189">
        <v>3.1671984448128812</v>
      </c>
      <c r="C256" s="189">
        <v>-0.16019414338663401</v>
      </c>
      <c r="D256" s="189">
        <v>6.0099771625034999E-2</v>
      </c>
      <c r="E256" s="189">
        <v>8.4387995629135001E-2</v>
      </c>
      <c r="F256" s="189">
        <v>7.4854990701555005E-2</v>
      </c>
      <c r="H256" s="182">
        <f t="shared" si="34"/>
        <v>3267.5115555400616</v>
      </c>
      <c r="I256"/>
      <c r="K256"/>
      <c r="Q256" s="182">
        <f t="shared" si="35"/>
        <v>3306.4728085929069</v>
      </c>
      <c r="R256" s="182">
        <f t="shared" si="27"/>
        <v>3345.8236741762798</v>
      </c>
      <c r="S256" s="182">
        <f t="shared" si="28"/>
        <v>3385.5680484154873</v>
      </c>
      <c r="T256" s="182">
        <f t="shared" si="29"/>
        <v>3425.7098663970864</v>
      </c>
      <c r="U256" s="182">
        <f t="shared" si="30"/>
        <v>3466.2531025585013</v>
      </c>
      <c r="V256" s="182">
        <f t="shared" si="31"/>
        <v>3507.2017710815308</v>
      </c>
      <c r="W256" s="182">
        <f t="shared" si="32"/>
        <v>3548.5599262897904</v>
      </c>
      <c r="X256" s="182">
        <f t="shared" si="33"/>
        <v>3590.3316630501326</v>
      </c>
    </row>
    <row r="257" spans="2:24" ht="14.25" customHeight="1" x14ac:dyDescent="0.35">
      <c r="B257" s="189">
        <v>23.36673971479415</v>
      </c>
      <c r="C257" s="189">
        <v>-0.46110950228296299</v>
      </c>
      <c r="D257" s="189">
        <v>1.962603319020052</v>
      </c>
      <c r="E257" s="189">
        <v>0.34038936105510598</v>
      </c>
      <c r="F257" s="189">
        <v>7.2906743785037004E-2</v>
      </c>
      <c r="H257" s="182">
        <f t="shared" si="34"/>
        <v>2717.1917862441628</v>
      </c>
      <c r="I257"/>
      <c r="K257"/>
      <c r="Q257" s="182">
        <f t="shared" si="35"/>
        <v>2779.5426880529631</v>
      </c>
      <c r="R257" s="182">
        <f t="shared" si="27"/>
        <v>2842.51709887985</v>
      </c>
      <c r="S257" s="182">
        <f t="shared" si="28"/>
        <v>2906.1212538150075</v>
      </c>
      <c r="T257" s="182">
        <f t="shared" si="29"/>
        <v>2970.361450299516</v>
      </c>
      <c r="U257" s="182">
        <f t="shared" si="30"/>
        <v>3035.2440487488698</v>
      </c>
      <c r="V257" s="182">
        <f t="shared" si="31"/>
        <v>3100.7754731827158</v>
      </c>
      <c r="W257" s="182">
        <f t="shared" si="32"/>
        <v>3166.9622118609022</v>
      </c>
      <c r="X257" s="182">
        <f t="shared" si="33"/>
        <v>3233.8108179258688</v>
      </c>
    </row>
    <row r="258" spans="2:24" ht="14.25" customHeight="1" x14ac:dyDescent="0.35">
      <c r="B258" s="189">
        <v>6.9979462185261356</v>
      </c>
      <c r="C258" s="189">
        <v>0.24198520562305101</v>
      </c>
      <c r="D258" s="189">
        <v>1.109640415450112</v>
      </c>
      <c r="E258" s="189">
        <v>3.040458495E-5</v>
      </c>
      <c r="F258" s="189">
        <v>7.3056964407128E-2</v>
      </c>
      <c r="H258" s="182">
        <f t="shared" si="34"/>
        <v>3529.4283622302851</v>
      </c>
      <c r="I258"/>
      <c r="K258"/>
      <c r="Q258" s="182">
        <f t="shared" si="35"/>
        <v>3569.3528593079009</v>
      </c>
      <c r="R258" s="182">
        <f t="shared" si="27"/>
        <v>3609.6766013562928</v>
      </c>
      <c r="S258" s="182">
        <f t="shared" si="28"/>
        <v>3650.4035808251688</v>
      </c>
      <c r="T258" s="182">
        <f t="shared" si="29"/>
        <v>3691.5378300887332</v>
      </c>
      <c r="U258" s="182">
        <f t="shared" si="30"/>
        <v>3733.083421844934</v>
      </c>
      <c r="V258" s="182">
        <f t="shared" si="31"/>
        <v>3775.0444695186957</v>
      </c>
      <c r="W258" s="182">
        <f t="shared" si="32"/>
        <v>3817.4251276691962</v>
      </c>
      <c r="X258" s="182">
        <f t="shared" si="33"/>
        <v>3860.229592401201</v>
      </c>
    </row>
    <row r="259" spans="2:24" ht="14.25" customHeight="1" x14ac:dyDescent="0.35">
      <c r="B259" s="189">
        <v>5.2041444412430407</v>
      </c>
      <c r="C259" s="189">
        <v>0.24199814454930499</v>
      </c>
      <c r="D259" s="189">
        <v>4.2239960309727001E-2</v>
      </c>
      <c r="E259" s="189">
        <v>0.132392315494891</v>
      </c>
      <c r="F259" s="189">
        <v>6.5742040947773001E-2</v>
      </c>
      <c r="H259" s="182">
        <f t="shared" si="34"/>
        <v>3467.6161485478297</v>
      </c>
      <c r="I259"/>
      <c r="K259"/>
      <c r="Q259" s="182">
        <f t="shared" si="35"/>
        <v>3504.7717075197088</v>
      </c>
      <c r="R259" s="182">
        <f t="shared" si="27"/>
        <v>3542.2988220813068</v>
      </c>
      <c r="S259" s="182">
        <f t="shared" si="28"/>
        <v>3580.2012077885211</v>
      </c>
      <c r="T259" s="182">
        <f t="shared" si="29"/>
        <v>3618.4826173528068</v>
      </c>
      <c r="U259" s="182">
        <f t="shared" si="30"/>
        <v>3657.1468410127359</v>
      </c>
      <c r="V259" s="182">
        <f t="shared" si="31"/>
        <v>3696.1977069092636</v>
      </c>
      <c r="W259" s="182">
        <f t="shared" si="32"/>
        <v>3735.6390814647575</v>
      </c>
      <c r="X259" s="182">
        <f t="shared" si="33"/>
        <v>3775.4748697658056</v>
      </c>
    </row>
    <row r="260" spans="2:24" ht="14.25" customHeight="1" x14ac:dyDescent="0.35">
      <c r="B260" s="189">
        <v>3.9847449102830002E-3</v>
      </c>
      <c r="C260" s="189">
        <v>0.113202932263194</v>
      </c>
      <c r="D260" s="189">
        <v>1.7926217461430489</v>
      </c>
      <c r="E260" s="189">
        <v>0.28209756019103999</v>
      </c>
      <c r="F260" s="189">
        <v>5.5629953760210002E-3</v>
      </c>
      <c r="H260" s="182">
        <f t="shared" si="34"/>
        <v>2928.3681047955074</v>
      </c>
      <c r="I260"/>
      <c r="K260"/>
      <c r="Q260" s="182">
        <f t="shared" si="35"/>
        <v>2955.8977285505352</v>
      </c>
      <c r="R260" s="182">
        <f t="shared" si="27"/>
        <v>2983.7026485431134</v>
      </c>
      <c r="S260" s="182">
        <f t="shared" si="28"/>
        <v>3011.785617735618</v>
      </c>
      <c r="T260" s="182">
        <f t="shared" si="29"/>
        <v>3040.1494166200473</v>
      </c>
      <c r="U260" s="182">
        <f t="shared" si="30"/>
        <v>3068.7968534933207</v>
      </c>
      <c r="V260" s="182">
        <f t="shared" si="31"/>
        <v>3097.7307647353264</v>
      </c>
      <c r="W260" s="182">
        <f t="shared" si="32"/>
        <v>3126.9540150897533</v>
      </c>
      <c r="X260" s="182">
        <f t="shared" si="33"/>
        <v>3156.4694979477235</v>
      </c>
    </row>
    <row r="261" spans="2:24" ht="14.25" customHeight="1" x14ac:dyDescent="0.35">
      <c r="B261" s="189">
        <v>0.135405766567682</v>
      </c>
      <c r="C261" s="189">
        <v>0.11749423019524199</v>
      </c>
      <c r="D261" s="189">
        <v>1.1790558500789681</v>
      </c>
      <c r="E261" s="189">
        <v>0.24027806006591099</v>
      </c>
      <c r="F261" s="189">
        <v>2.3005071648138E-2</v>
      </c>
      <c r="H261" s="182">
        <f t="shared" si="34"/>
        <v>3144.3291574119385</v>
      </c>
      <c r="I261"/>
      <c r="K261"/>
      <c r="Q261" s="182">
        <f t="shared" si="35"/>
        <v>3174.1092803372194</v>
      </c>
      <c r="R261" s="182">
        <f t="shared" si="27"/>
        <v>3204.1872044917532</v>
      </c>
      <c r="S261" s="182">
        <f t="shared" si="28"/>
        <v>3234.5659078878321</v>
      </c>
      <c r="T261" s="182">
        <f t="shared" si="29"/>
        <v>3265.2483983178718</v>
      </c>
      <c r="U261" s="182">
        <f t="shared" si="30"/>
        <v>3296.2377136522123</v>
      </c>
      <c r="V261" s="182">
        <f t="shared" si="31"/>
        <v>3327.5369221398955</v>
      </c>
      <c r="W261" s="182">
        <f t="shared" si="32"/>
        <v>3359.1491227124561</v>
      </c>
      <c r="X261" s="182">
        <f t="shared" si="33"/>
        <v>3391.0774452907426</v>
      </c>
    </row>
    <row r="262" spans="2:24" ht="14.25" customHeight="1" x14ac:dyDescent="0.35">
      <c r="B262" s="189">
        <v>2.419156993512678</v>
      </c>
      <c r="C262" s="189">
        <v>6.4715707897473995E-2</v>
      </c>
      <c r="D262" s="189">
        <v>4.9286147837771001E-2</v>
      </c>
      <c r="E262" s="189">
        <v>0.18485023835425299</v>
      </c>
      <c r="F262" s="189">
        <v>5.7771612997930002E-2</v>
      </c>
      <c r="H262" s="182">
        <f t="shared" si="34"/>
        <v>3435.2619396131331</v>
      </c>
      <c r="I262"/>
      <c r="K262"/>
      <c r="Q262" s="182">
        <f t="shared" si="35"/>
        <v>3471.509433018608</v>
      </c>
      <c r="R262" s="182">
        <f t="shared" ref="R262:R325" si="36">SUMPRODUCT($B262:$F262,$J$7:$N$7)</f>
        <v>3508.1194013581376</v>
      </c>
      <c r="S262" s="182">
        <f t="shared" ref="S262:S325" si="37">SUMPRODUCT($B262:$F262,$J$8:$N$8)</f>
        <v>3545.0954693810627</v>
      </c>
      <c r="T262" s="182">
        <f t="shared" ref="T262:T325" si="38">SUMPRODUCT($B262:$F262,$J$9:$N$9)</f>
        <v>3582.4412980842167</v>
      </c>
      <c r="U262" s="182">
        <f t="shared" ref="U262:U325" si="39">SUMPRODUCT($B262:$F262,$J$10:$N$10)</f>
        <v>3620.1605850744022</v>
      </c>
      <c r="V262" s="182">
        <f t="shared" ref="V262:V325" si="40">SUMPRODUCT($B262:$F262,$J$11:$N$11)</f>
        <v>3658.2570649344893</v>
      </c>
      <c r="W262" s="182">
        <f t="shared" ref="W262:W325" si="41">SUMPRODUCT($B262:$F262,$J$12:$N$12)</f>
        <v>3696.7345095931778</v>
      </c>
      <c r="X262" s="182">
        <f t="shared" ref="X262:X325" si="42">SUMPRODUCT($B262:$F262,$J$13:$N$13)</f>
        <v>3735.5967286984528</v>
      </c>
    </row>
    <row r="263" spans="2:24" ht="14.25" customHeight="1" x14ac:dyDescent="0.35">
      <c r="B263" s="189">
        <v>3.550110577681989</v>
      </c>
      <c r="C263" s="189">
        <v>-0.43785590394527002</v>
      </c>
      <c r="D263" s="189">
        <v>2.2925923648304631</v>
      </c>
      <c r="E263" s="189">
        <v>3.2122666974180002E-3</v>
      </c>
      <c r="F263" s="189">
        <v>5.5240407635419E-2</v>
      </c>
      <c r="H263" s="182">
        <f t="shared" ref="H263:H326" si="43">SUMPRODUCT(B263:F263,B$3:F$3)</f>
        <v>2777.9207329562296</v>
      </c>
      <c r="I263"/>
      <c r="K263"/>
      <c r="Q263" s="182">
        <f t="shared" ref="Q263:Q326" si="44">SUMPRODUCT(B263:F263,J$6:N$6)</f>
        <v>2816.7591891838924</v>
      </c>
      <c r="R263" s="182">
        <f t="shared" si="36"/>
        <v>2855.986029973832</v>
      </c>
      <c r="S263" s="182">
        <f t="shared" si="37"/>
        <v>2895.605139171671</v>
      </c>
      <c r="T263" s="182">
        <f t="shared" si="38"/>
        <v>2935.6204394614883</v>
      </c>
      <c r="U263" s="182">
        <f t="shared" si="39"/>
        <v>2976.0358927542038</v>
      </c>
      <c r="V263" s="182">
        <f t="shared" si="40"/>
        <v>3016.8555005798462</v>
      </c>
      <c r="W263" s="182">
        <f t="shared" si="41"/>
        <v>3058.0833044837455</v>
      </c>
      <c r="X263" s="182">
        <f t="shared" si="42"/>
        <v>3099.7233864266836</v>
      </c>
    </row>
    <row r="264" spans="2:24" ht="14.25" customHeight="1" x14ac:dyDescent="0.35">
      <c r="B264" s="189">
        <v>1.9909166417266839</v>
      </c>
      <c r="C264" s="189">
        <v>-0.19485149286811199</v>
      </c>
      <c r="D264" s="189">
        <v>1.8096064649448069</v>
      </c>
      <c r="E264" s="189">
        <v>0.31271027998635098</v>
      </c>
      <c r="F264" s="189">
        <v>1.2357764488933E-2</v>
      </c>
      <c r="H264" s="182">
        <f t="shared" si="43"/>
        <v>2690.0367915588199</v>
      </c>
      <c r="I264"/>
      <c r="K264"/>
      <c r="Q264" s="182">
        <f t="shared" si="44"/>
        <v>2722.3515071319421</v>
      </c>
      <c r="R264" s="182">
        <f t="shared" si="36"/>
        <v>2754.9893698607957</v>
      </c>
      <c r="S264" s="182">
        <f t="shared" si="37"/>
        <v>2787.953611216938</v>
      </c>
      <c r="T264" s="182">
        <f t="shared" si="38"/>
        <v>2821.2474949866419</v>
      </c>
      <c r="U264" s="182">
        <f t="shared" si="39"/>
        <v>2854.8743175940426</v>
      </c>
      <c r="V264" s="182">
        <f t="shared" si="40"/>
        <v>2888.8374084275169</v>
      </c>
      <c r="W264" s="182">
        <f t="shared" si="41"/>
        <v>2923.1401301693268</v>
      </c>
      <c r="X264" s="182">
        <f t="shared" si="42"/>
        <v>2957.7858791285539</v>
      </c>
    </row>
    <row r="265" spans="2:24" ht="14.25" customHeight="1" x14ac:dyDescent="0.35">
      <c r="B265" s="189">
        <v>11.41784246199628</v>
      </c>
      <c r="C265" s="189">
        <v>-0.67852439321174896</v>
      </c>
      <c r="D265" s="189">
        <v>0.50002885041661804</v>
      </c>
      <c r="E265" s="189">
        <v>0.23927279634734</v>
      </c>
      <c r="F265" s="189">
        <v>7.9957620136293997E-2</v>
      </c>
      <c r="H265" s="182">
        <f t="shared" si="43"/>
        <v>2760.4929735333808</v>
      </c>
      <c r="I265"/>
      <c r="K265"/>
      <c r="Q265" s="182">
        <f t="shared" si="44"/>
        <v>2812.329157710773</v>
      </c>
      <c r="R265" s="182">
        <f t="shared" si="36"/>
        <v>2864.6837037299388</v>
      </c>
      <c r="S265" s="182">
        <f t="shared" si="37"/>
        <v>2917.5617952092966</v>
      </c>
      <c r="T265" s="182">
        <f t="shared" si="38"/>
        <v>2970.968667603448</v>
      </c>
      <c r="U265" s="182">
        <f t="shared" si="39"/>
        <v>3024.9096087215403</v>
      </c>
      <c r="V265" s="182">
        <f t="shared" si="40"/>
        <v>3079.3899592508142</v>
      </c>
      <c r="W265" s="182">
        <f t="shared" si="41"/>
        <v>3134.4151132853813</v>
      </c>
      <c r="X265" s="182">
        <f t="shared" si="42"/>
        <v>3189.9905188602934</v>
      </c>
    </row>
    <row r="266" spans="2:24" ht="14.25" customHeight="1" x14ac:dyDescent="0.35">
      <c r="B266" s="189">
        <v>4.4439663606244686</v>
      </c>
      <c r="C266" s="189">
        <v>9.7854419330718007E-2</v>
      </c>
      <c r="D266" s="189">
        <v>0.227612950849368</v>
      </c>
      <c r="E266" s="189">
        <v>4.9928344980801002E-2</v>
      </c>
      <c r="F266" s="189">
        <v>7.5947964716331001E-2</v>
      </c>
      <c r="H266" s="182">
        <f t="shared" si="43"/>
        <v>3485.8680106087672</v>
      </c>
      <c r="I266"/>
      <c r="K266"/>
      <c r="Q266" s="182">
        <f t="shared" si="44"/>
        <v>3524.5342616416156</v>
      </c>
      <c r="R266" s="182">
        <f t="shared" si="36"/>
        <v>3563.5871751847922</v>
      </c>
      <c r="S266" s="182">
        <f t="shared" si="37"/>
        <v>3603.0306178634005</v>
      </c>
      <c r="T266" s="182">
        <f t="shared" si="38"/>
        <v>3642.8684949687949</v>
      </c>
      <c r="U266" s="182">
        <f t="shared" si="39"/>
        <v>3683.1047508452434</v>
      </c>
      <c r="V266" s="182">
        <f t="shared" si="40"/>
        <v>3723.7433692804561</v>
      </c>
      <c r="W266" s="182">
        <f t="shared" si="41"/>
        <v>3764.7883739000213</v>
      </c>
      <c r="X266" s="182">
        <f t="shared" si="42"/>
        <v>3806.2438285657818</v>
      </c>
    </row>
    <row r="267" spans="2:24" ht="14.25" customHeight="1" x14ac:dyDescent="0.35">
      <c r="B267" s="189">
        <v>2.1399177947929999E-3</v>
      </c>
      <c r="C267" s="189">
        <v>-0.157171991304103</v>
      </c>
      <c r="D267" s="189">
        <v>1.822491100376388</v>
      </c>
      <c r="E267" s="189">
        <v>0.31430939562799698</v>
      </c>
      <c r="F267" s="189">
        <v>2.017571092806E-3</v>
      </c>
      <c r="H267" s="182">
        <f t="shared" si="43"/>
        <v>2529.407700242672</v>
      </c>
      <c r="I267"/>
      <c r="K267"/>
      <c r="Q267" s="182">
        <f t="shared" si="44"/>
        <v>2557.1463250281417</v>
      </c>
      <c r="R267" s="182">
        <f t="shared" si="36"/>
        <v>2585.1623360614662</v>
      </c>
      <c r="S267" s="182">
        <f t="shared" si="37"/>
        <v>2613.4585072051241</v>
      </c>
      <c r="T267" s="182">
        <f t="shared" si="38"/>
        <v>2642.0376400602181</v>
      </c>
      <c r="U267" s="182">
        <f t="shared" si="39"/>
        <v>2670.9025642438637</v>
      </c>
      <c r="V267" s="182">
        <f t="shared" si="40"/>
        <v>2700.0561376693454</v>
      </c>
      <c r="W267" s="182">
        <f t="shared" si="41"/>
        <v>2729.501246829082</v>
      </c>
      <c r="X267" s="182">
        <f t="shared" si="42"/>
        <v>2759.2408070804158</v>
      </c>
    </row>
    <row r="268" spans="2:24" ht="14.25" customHeight="1" x14ac:dyDescent="0.35">
      <c r="B268" s="189">
        <v>12.62521055595302</v>
      </c>
      <c r="C268" s="189">
        <v>3.2189214397168001E-2</v>
      </c>
      <c r="D268" s="189">
        <v>0.561408996071185</v>
      </c>
      <c r="E268" s="189">
        <v>0.202877288359119</v>
      </c>
      <c r="F268" s="189">
        <v>7.5967590303783E-2</v>
      </c>
      <c r="H268" s="182">
        <f t="shared" si="43"/>
        <v>3385.8568127855638</v>
      </c>
      <c r="I268"/>
      <c r="K268"/>
      <c r="Q268" s="182">
        <f t="shared" si="44"/>
        <v>3434.3518047204334</v>
      </c>
      <c r="R268" s="182">
        <f t="shared" si="36"/>
        <v>3483.3317465746513</v>
      </c>
      <c r="S268" s="182">
        <f t="shared" si="37"/>
        <v>3532.8014878474123</v>
      </c>
      <c r="T268" s="182">
        <f t="shared" si="38"/>
        <v>3582.7659265328998</v>
      </c>
      <c r="U268" s="182">
        <f t="shared" si="39"/>
        <v>3633.2300096052422</v>
      </c>
      <c r="V268" s="182">
        <f t="shared" si="40"/>
        <v>3684.1987335083081</v>
      </c>
      <c r="W268" s="182">
        <f t="shared" si="41"/>
        <v>3735.6771446504054</v>
      </c>
      <c r="X268" s="182">
        <f t="shared" si="42"/>
        <v>3787.6703399039234</v>
      </c>
    </row>
    <row r="269" spans="2:24" ht="14.25" customHeight="1" x14ac:dyDescent="0.35">
      <c r="B269" s="189">
        <v>1.2634329970290001E-2</v>
      </c>
      <c r="C269" s="189">
        <v>1.842273787363E-2</v>
      </c>
      <c r="D269" s="189">
        <v>1.8553936054155751</v>
      </c>
      <c r="E269" s="189">
        <v>0.166259025618675</v>
      </c>
      <c r="F269" s="189">
        <v>2.4119015038042001E-2</v>
      </c>
      <c r="H269" s="182">
        <f t="shared" si="43"/>
        <v>3070.0688541634927</v>
      </c>
      <c r="I269"/>
      <c r="K269"/>
      <c r="Q269" s="182">
        <f t="shared" si="44"/>
        <v>3100.4984559936474</v>
      </c>
      <c r="R269" s="182">
        <f t="shared" si="36"/>
        <v>3131.2323538421037</v>
      </c>
      <c r="S269" s="182">
        <f t="shared" si="37"/>
        <v>3162.273590669045</v>
      </c>
      <c r="T269" s="182">
        <f t="shared" si="38"/>
        <v>3193.625239864255</v>
      </c>
      <c r="U269" s="182">
        <f t="shared" si="39"/>
        <v>3225.2904055514173</v>
      </c>
      <c r="V269" s="182">
        <f t="shared" si="40"/>
        <v>3257.2722228954517</v>
      </c>
      <c r="W269" s="182">
        <f t="shared" si="41"/>
        <v>3289.5738584129263</v>
      </c>
      <c r="X269" s="182">
        <f t="shared" si="42"/>
        <v>3322.1985102855751</v>
      </c>
    </row>
    <row r="270" spans="2:24" ht="14.25" customHeight="1" x14ac:dyDescent="0.35">
      <c r="B270" s="189">
        <v>9.3813694355251993</v>
      </c>
      <c r="C270" s="189">
        <v>-1.2752320569586839</v>
      </c>
      <c r="D270" s="189">
        <v>0.67444725727611099</v>
      </c>
      <c r="E270" s="189">
        <v>0.27217683750136401</v>
      </c>
      <c r="F270" s="189">
        <v>7.5628199474630994E-2</v>
      </c>
      <c r="H270" s="182">
        <f t="shared" si="43"/>
        <v>2150.5073590265265</v>
      </c>
      <c r="I270"/>
      <c r="K270"/>
      <c r="Q270" s="182">
        <f t="shared" si="44"/>
        <v>2203.0731807219358</v>
      </c>
      <c r="R270" s="182">
        <f t="shared" si="36"/>
        <v>2256.1646606342988</v>
      </c>
      <c r="S270" s="182">
        <f t="shared" si="37"/>
        <v>2309.787055345786</v>
      </c>
      <c r="T270" s="182">
        <f t="shared" si="38"/>
        <v>2363.9456740043879</v>
      </c>
      <c r="U270" s="182">
        <f t="shared" si="39"/>
        <v>2418.6458788495752</v>
      </c>
      <c r="V270" s="182">
        <f t="shared" si="40"/>
        <v>2473.8930857432142</v>
      </c>
      <c r="W270" s="182">
        <f t="shared" si="41"/>
        <v>2529.692764705791</v>
      </c>
      <c r="X270" s="182">
        <f t="shared" si="42"/>
        <v>2586.0504404579924</v>
      </c>
    </row>
    <row r="271" spans="2:24" ht="14.25" customHeight="1" x14ac:dyDescent="0.35">
      <c r="B271" s="189">
        <v>3.2506368975378441</v>
      </c>
      <c r="C271" s="189">
        <v>-3.309382401376459</v>
      </c>
      <c r="D271" s="189">
        <v>3.2127307578156961</v>
      </c>
      <c r="E271" s="189">
        <v>0.231635824334711</v>
      </c>
      <c r="F271" s="189">
        <v>3.0198181942688002E-2</v>
      </c>
      <c r="H271" s="182">
        <f t="shared" si="43"/>
        <v>-1081.3668331322158</v>
      </c>
      <c r="I271"/>
      <c r="K271"/>
      <c r="Q271" s="182">
        <f t="shared" si="44"/>
        <v>-1036.8653708821737</v>
      </c>
      <c r="R271" s="182">
        <f t="shared" si="36"/>
        <v>-991.91889400963146</v>
      </c>
      <c r="S271" s="182">
        <f t="shared" si="37"/>
        <v>-946.52295236836312</v>
      </c>
      <c r="T271" s="182">
        <f t="shared" si="38"/>
        <v>-900.67305131068315</v>
      </c>
      <c r="U271" s="182">
        <f t="shared" si="39"/>
        <v>-854.36465124242545</v>
      </c>
      <c r="V271" s="182">
        <f t="shared" si="40"/>
        <v>-807.59316717348656</v>
      </c>
      <c r="W271" s="182">
        <f t="shared" si="41"/>
        <v>-760.35396826385659</v>
      </c>
      <c r="X271" s="182">
        <f t="shared" si="42"/>
        <v>-712.6423773651311</v>
      </c>
    </row>
    <row r="272" spans="2:24" ht="14.25" customHeight="1" x14ac:dyDescent="0.35">
      <c r="B272" s="189">
        <v>2.7722885018068122</v>
      </c>
      <c r="C272" s="189">
        <v>0.12381031915943599</v>
      </c>
      <c r="D272" s="189">
        <v>2.6910530013119001E-2</v>
      </c>
      <c r="E272" s="189">
        <v>0.369075436309173</v>
      </c>
      <c r="F272" s="189">
        <v>2.1336152262129999E-3</v>
      </c>
      <c r="H272" s="182">
        <f t="shared" si="43"/>
        <v>1872.6882964200217</v>
      </c>
      <c r="I272"/>
      <c r="K272"/>
      <c r="Q272" s="182">
        <f t="shared" si="44"/>
        <v>1892.8152745324767</v>
      </c>
      <c r="R272" s="182">
        <f t="shared" si="36"/>
        <v>1913.1435224260561</v>
      </c>
      <c r="S272" s="182">
        <f t="shared" si="37"/>
        <v>1933.6750527985714</v>
      </c>
      <c r="T272" s="182">
        <f t="shared" si="38"/>
        <v>1954.4118984748116</v>
      </c>
      <c r="U272" s="182">
        <f t="shared" si="39"/>
        <v>1975.3561126078146</v>
      </c>
      <c r="V272" s="182">
        <f t="shared" si="40"/>
        <v>1996.5097688821475</v>
      </c>
      <c r="W272" s="182">
        <f t="shared" si="41"/>
        <v>2017.8749617192236</v>
      </c>
      <c r="X272" s="182">
        <f t="shared" si="42"/>
        <v>2039.4538064846706</v>
      </c>
    </row>
    <row r="273" spans="2:24" ht="14.25" customHeight="1" x14ac:dyDescent="0.35">
      <c r="B273" s="189">
        <v>9.6914894565729117</v>
      </c>
      <c r="C273" s="189">
        <v>0.234136984191363</v>
      </c>
      <c r="D273" s="189">
        <v>2.7744575386689001E-2</v>
      </c>
      <c r="E273" s="189">
        <v>0.11637060084329</v>
      </c>
      <c r="F273" s="189">
        <v>7.9802661483212994E-2</v>
      </c>
      <c r="H273" s="182">
        <f t="shared" si="43"/>
        <v>3470.1723519625812</v>
      </c>
      <c r="I273"/>
      <c r="K273"/>
      <c r="Q273" s="182">
        <f t="shared" si="44"/>
        <v>3512.8555548107943</v>
      </c>
      <c r="R273" s="182">
        <f t="shared" si="36"/>
        <v>3555.9655896874892</v>
      </c>
      <c r="S273" s="182">
        <f t="shared" si="37"/>
        <v>3599.506724912952</v>
      </c>
      <c r="T273" s="182">
        <f t="shared" si="38"/>
        <v>3643.4832714906684</v>
      </c>
      <c r="U273" s="182">
        <f t="shared" si="39"/>
        <v>3687.8995835341625</v>
      </c>
      <c r="V273" s="182">
        <f t="shared" si="40"/>
        <v>3732.7600586980911</v>
      </c>
      <c r="W273" s="182">
        <f t="shared" si="41"/>
        <v>3778.0691386136596</v>
      </c>
      <c r="X273" s="182">
        <f t="shared" si="42"/>
        <v>3823.8313093283832</v>
      </c>
    </row>
    <row r="274" spans="2:24" ht="14.25" customHeight="1" x14ac:dyDescent="0.35">
      <c r="B274" s="189">
        <v>14.04190618673986</v>
      </c>
      <c r="C274" s="189">
        <v>-0.59507637933637902</v>
      </c>
      <c r="D274" s="189">
        <v>5.7553025011544003E-2</v>
      </c>
      <c r="E274" s="189">
        <v>0.42946193232192897</v>
      </c>
      <c r="F274" s="189">
        <v>4.9278661639269999E-2</v>
      </c>
      <c r="H274" s="182">
        <f t="shared" si="43"/>
        <v>1891.5095014293652</v>
      </c>
      <c r="I274"/>
      <c r="K274"/>
      <c r="Q274" s="182">
        <f t="shared" si="44"/>
        <v>1936.5053465892533</v>
      </c>
      <c r="R274" s="182">
        <f t="shared" si="36"/>
        <v>1981.9511502007394</v>
      </c>
      <c r="S274" s="182">
        <f t="shared" si="37"/>
        <v>2027.8514118483408</v>
      </c>
      <c r="T274" s="182">
        <f t="shared" si="38"/>
        <v>2074.2106761124178</v>
      </c>
      <c r="U274" s="182">
        <f t="shared" si="39"/>
        <v>2121.0335330191356</v>
      </c>
      <c r="V274" s="182">
        <f t="shared" si="40"/>
        <v>2168.3246184949207</v>
      </c>
      <c r="W274" s="182">
        <f t="shared" si="41"/>
        <v>2216.0886148254635</v>
      </c>
      <c r="X274" s="182">
        <f t="shared" si="42"/>
        <v>2264.3302511193119</v>
      </c>
    </row>
    <row r="275" spans="2:24" ht="14.25" customHeight="1" x14ac:dyDescent="0.35">
      <c r="B275" s="189">
        <v>9.1656228717956765</v>
      </c>
      <c r="C275" s="189">
        <v>0.24162855690250401</v>
      </c>
      <c r="D275" s="189">
        <v>2.7641469021455999E-2</v>
      </c>
      <c r="E275" s="189">
        <v>0.151266801451821</v>
      </c>
      <c r="F275" s="189">
        <v>7.3646283530684004E-2</v>
      </c>
      <c r="H275" s="182">
        <f t="shared" si="43"/>
        <v>3442.548262960639</v>
      </c>
      <c r="I275"/>
      <c r="K275"/>
      <c r="Q275" s="182">
        <f t="shared" si="44"/>
        <v>3484.2083592406452</v>
      </c>
      <c r="R275" s="182">
        <f t="shared" si="36"/>
        <v>3526.2850564834516</v>
      </c>
      <c r="S275" s="182">
        <f t="shared" si="37"/>
        <v>3568.7825206986863</v>
      </c>
      <c r="T275" s="182">
        <f t="shared" si="38"/>
        <v>3611.7049595560725</v>
      </c>
      <c r="U275" s="182">
        <f t="shared" si="39"/>
        <v>3655.056622802033</v>
      </c>
      <c r="V275" s="182">
        <f t="shared" si="40"/>
        <v>3698.8418026804529</v>
      </c>
      <c r="W275" s="182">
        <f t="shared" si="41"/>
        <v>3743.0648343576572</v>
      </c>
      <c r="X275" s="182">
        <f t="shared" si="42"/>
        <v>3787.7300963516336</v>
      </c>
    </row>
    <row r="276" spans="2:24" ht="14.25" customHeight="1" x14ac:dyDescent="0.35">
      <c r="B276" s="189">
        <v>0.49115209806176902</v>
      </c>
      <c r="C276" s="189">
        <v>0.11979953269117199</v>
      </c>
      <c r="D276" s="189">
        <v>1.7991410758872231</v>
      </c>
      <c r="E276" s="189">
        <v>0.284719767876913</v>
      </c>
      <c r="F276" s="189">
        <v>6.555927043805E-3</v>
      </c>
      <c r="H276" s="182">
        <f t="shared" si="43"/>
        <v>2942.9655891232787</v>
      </c>
      <c r="I276"/>
      <c r="K276"/>
      <c r="Q276" s="182">
        <f t="shared" si="44"/>
        <v>2971.1227682968383</v>
      </c>
      <c r="R276" s="182">
        <f t="shared" si="36"/>
        <v>2999.5615192621331</v>
      </c>
      <c r="S276" s="182">
        <f>SUMPRODUCT($B276:$F276,$J$8:$N$8)</f>
        <v>3028.2846577370819</v>
      </c>
      <c r="T276" s="182">
        <f t="shared" si="38"/>
        <v>3057.2950275967792</v>
      </c>
      <c r="U276" s="182">
        <f t="shared" si="39"/>
        <v>3086.5955011550736</v>
      </c>
      <c r="V276" s="182">
        <f t="shared" si="40"/>
        <v>3116.1889794489507</v>
      </c>
      <c r="W276" s="182">
        <f t="shared" si="41"/>
        <v>3146.0783925257674</v>
      </c>
      <c r="X276" s="182">
        <f t="shared" si="42"/>
        <v>3176.2666997333517</v>
      </c>
    </row>
    <row r="277" spans="2:24" ht="14.25" customHeight="1" x14ac:dyDescent="0.35">
      <c r="B277" s="189">
        <v>2.2136091759930002E-3</v>
      </c>
      <c r="C277" s="189">
        <v>-1.0295484966803281</v>
      </c>
      <c r="D277" s="189">
        <v>2.3956669537515189</v>
      </c>
      <c r="E277" s="189">
        <v>4.1766510890000001E-6</v>
      </c>
      <c r="F277" s="189">
        <v>4.8416649721830997E-2</v>
      </c>
      <c r="H277" s="182">
        <f t="shared" si="43"/>
        <v>2015.2558082017285</v>
      </c>
      <c r="I277"/>
      <c r="K277"/>
      <c r="Q277" s="182">
        <f t="shared" si="44"/>
        <v>2051.4071215961048</v>
      </c>
      <c r="R277" s="182">
        <f t="shared" si="36"/>
        <v>2087.9199481244245</v>
      </c>
      <c r="S277" s="182">
        <f t="shared" si="37"/>
        <v>2124.7979029180274</v>
      </c>
      <c r="T277" s="182">
        <f t="shared" si="38"/>
        <v>2162.044637259567</v>
      </c>
      <c r="U277" s="182">
        <f t="shared" si="39"/>
        <v>2199.6638389445206</v>
      </c>
      <c r="V277" s="182">
        <f t="shared" si="40"/>
        <v>2237.6592326463247</v>
      </c>
      <c r="W277" s="182">
        <f t="shared" si="41"/>
        <v>2276.0345802851475</v>
      </c>
      <c r="X277" s="182">
        <f t="shared" si="42"/>
        <v>2314.7936814003574</v>
      </c>
    </row>
    <row r="278" spans="2:24" ht="14.25" customHeight="1" x14ac:dyDescent="0.35">
      <c r="B278" s="189">
        <v>2.046521467487E-3</v>
      </c>
      <c r="C278" s="189">
        <v>-0.42087338085473203</v>
      </c>
      <c r="D278" s="189">
        <v>0.93231594248424599</v>
      </c>
      <c r="E278" s="189">
        <v>0.14061983746502099</v>
      </c>
      <c r="F278" s="189">
        <v>5.2356448792857002E-2</v>
      </c>
      <c r="H278" s="182">
        <f t="shared" si="43"/>
        <v>3010.6154933649573</v>
      </c>
      <c r="I278"/>
      <c r="K278"/>
      <c r="Q278" s="182">
        <f t="shared" si="44"/>
        <v>3047.2632142339189</v>
      </c>
      <c r="R278" s="182">
        <f t="shared" si="36"/>
        <v>3084.2774123115696</v>
      </c>
      <c r="S278" s="182">
        <f t="shared" si="37"/>
        <v>3121.661752369997</v>
      </c>
      <c r="T278" s="182">
        <f t="shared" si="38"/>
        <v>3159.4199358290089</v>
      </c>
      <c r="U278" s="182">
        <f t="shared" si="39"/>
        <v>3197.5557011226101</v>
      </c>
      <c r="V278" s="182">
        <f t="shared" si="40"/>
        <v>3236.0728240691478</v>
      </c>
      <c r="W278" s="182">
        <f t="shared" si="41"/>
        <v>3274.9751182451514</v>
      </c>
      <c r="X278" s="182">
        <f t="shared" si="42"/>
        <v>3314.2664353629143</v>
      </c>
    </row>
    <row r="279" spans="2:24" ht="14.25" customHeight="1" x14ac:dyDescent="0.35">
      <c r="B279" s="189">
        <v>4.8650247686951102</v>
      </c>
      <c r="C279" s="189">
        <v>-0.41338397955908202</v>
      </c>
      <c r="D279" s="189">
        <v>2.0074480971871829</v>
      </c>
      <c r="E279" s="189">
        <v>5.5604760086051003E-2</v>
      </c>
      <c r="F279" s="189">
        <v>5.8821616124194002E-2</v>
      </c>
      <c r="H279" s="182">
        <f t="shared" si="43"/>
        <v>2925.3825873608589</v>
      </c>
      <c r="I279"/>
      <c r="K279"/>
      <c r="Q279" s="182">
        <f t="shared" si="44"/>
        <v>2966.8919113636011</v>
      </c>
      <c r="R279" s="182">
        <f t="shared" si="36"/>
        <v>3008.81632860637</v>
      </c>
      <c r="S279" s="182">
        <f t="shared" si="37"/>
        <v>3051.159990021567</v>
      </c>
      <c r="T279" s="182">
        <f t="shared" si="38"/>
        <v>3093.9270880509157</v>
      </c>
      <c r="U279" s="182">
        <f t="shared" si="39"/>
        <v>3137.1218570605579</v>
      </c>
      <c r="V279" s="182">
        <f t="shared" si="40"/>
        <v>3180.748573760296</v>
      </c>
      <c r="W279" s="182">
        <f t="shared" si="41"/>
        <v>3224.8115576270325</v>
      </c>
      <c r="X279" s="182">
        <f t="shared" si="42"/>
        <v>3269.3151713324355</v>
      </c>
    </row>
    <row r="280" spans="2:24" ht="14.25" customHeight="1" x14ac:dyDescent="0.35">
      <c r="B280" s="189">
        <v>2.8373608836339999E-3</v>
      </c>
      <c r="C280" s="189">
        <v>0.14012372292626499</v>
      </c>
      <c r="D280" s="189">
        <v>0.55377546351184104</v>
      </c>
      <c r="E280" s="189">
        <v>0.176011173436942</v>
      </c>
      <c r="F280" s="189">
        <v>4.3614726077046001E-2</v>
      </c>
      <c r="H280" s="182">
        <f t="shared" si="43"/>
        <v>3443.0834433650589</v>
      </c>
      <c r="I280"/>
      <c r="K280"/>
      <c r="Q280" s="182">
        <f t="shared" si="44"/>
        <v>3475.340576398798</v>
      </c>
      <c r="R280" s="182">
        <f t="shared" si="36"/>
        <v>3507.920280762874</v>
      </c>
      <c r="S280" s="182">
        <f t="shared" si="37"/>
        <v>3540.8257821705911</v>
      </c>
      <c r="T280" s="182">
        <f t="shared" si="38"/>
        <v>3574.0603385923855</v>
      </c>
      <c r="U280" s="182">
        <f t="shared" si="39"/>
        <v>3607.6272405783975</v>
      </c>
      <c r="V280" s="182">
        <f t="shared" si="40"/>
        <v>3641.5298115842697</v>
      </c>
      <c r="W280" s="182">
        <f t="shared" si="41"/>
        <v>3675.7714083002006</v>
      </c>
      <c r="X280" s="182">
        <f t="shared" si="42"/>
        <v>3710.355420983291</v>
      </c>
    </row>
    <row r="281" spans="2:24" ht="14.25" customHeight="1" x14ac:dyDescent="0.35">
      <c r="B281" s="189">
        <v>0.25971613542556499</v>
      </c>
      <c r="C281" s="189">
        <v>0.120141226303574</v>
      </c>
      <c r="D281" s="189">
        <v>1.7452336271181841</v>
      </c>
      <c r="E281" s="189">
        <v>0.26902371281500698</v>
      </c>
      <c r="F281" s="189">
        <v>9.9371381338139997E-3</v>
      </c>
      <c r="H281" s="182">
        <f t="shared" si="43"/>
        <v>3013.7844406720224</v>
      </c>
      <c r="I281"/>
      <c r="K281"/>
      <c r="Q281" s="182">
        <f t="shared" si="44"/>
        <v>3042.3670275369859</v>
      </c>
      <c r="R281" s="182">
        <f t="shared" si="36"/>
        <v>3071.2354402705978</v>
      </c>
      <c r="S281" s="182">
        <f t="shared" si="37"/>
        <v>3100.3925371315468</v>
      </c>
      <c r="T281" s="182">
        <f t="shared" si="38"/>
        <v>3129.8412049611052</v>
      </c>
      <c r="U281" s="182">
        <f t="shared" si="39"/>
        <v>3159.5843594689591</v>
      </c>
      <c r="V281" s="182">
        <f t="shared" si="40"/>
        <v>3189.6249455218913</v>
      </c>
      <c r="W281" s="182">
        <f t="shared" si="41"/>
        <v>3219.9659374353532</v>
      </c>
      <c r="X281" s="182">
        <f t="shared" si="42"/>
        <v>3250.6103392679493</v>
      </c>
    </row>
    <row r="282" spans="2:24" ht="14.25" customHeight="1" x14ac:dyDescent="0.35">
      <c r="B282" s="189">
        <v>9.3483588079574762</v>
      </c>
      <c r="C282" s="189">
        <v>-1.3246656517407731</v>
      </c>
      <c r="D282" s="189">
        <v>0.61399885538335397</v>
      </c>
      <c r="E282" s="189">
        <v>0.27283397925215602</v>
      </c>
      <c r="F282" s="189">
        <v>7.6254349979730005E-2</v>
      </c>
      <c r="H282" s="182">
        <f t="shared" si="43"/>
        <v>2074.4146699077974</v>
      </c>
      <c r="I282"/>
      <c r="K282"/>
      <c r="Q282" s="182">
        <f t="shared" si="44"/>
        <v>2126.9480378614271</v>
      </c>
      <c r="R282" s="182">
        <f t="shared" si="36"/>
        <v>2180.0067394945927</v>
      </c>
      <c r="S282" s="182">
        <f t="shared" si="37"/>
        <v>2233.5960281440903</v>
      </c>
      <c r="T282" s="182">
        <f t="shared" si="38"/>
        <v>2287.7212096800827</v>
      </c>
      <c r="U282" s="182">
        <f t="shared" si="39"/>
        <v>2342.387643031434</v>
      </c>
      <c r="V282" s="182">
        <f t="shared" si="40"/>
        <v>2397.6007407163002</v>
      </c>
      <c r="W282" s="182">
        <f t="shared" si="41"/>
        <v>2453.3659693780146</v>
      </c>
      <c r="X282" s="182">
        <f t="shared" si="42"/>
        <v>2509.6888503263463</v>
      </c>
    </row>
    <row r="283" spans="2:24" ht="14.25" customHeight="1" x14ac:dyDescent="0.35">
      <c r="B283" s="189">
        <v>6.7446496342830597</v>
      </c>
      <c r="C283" s="189">
        <v>0.14275834366381901</v>
      </c>
      <c r="D283" s="189">
        <v>1.5669623488245661</v>
      </c>
      <c r="E283" s="189">
        <v>0.11626976255979</v>
      </c>
      <c r="F283" s="189">
        <v>5.5502374997032998E-2</v>
      </c>
      <c r="H283" s="182">
        <f t="shared" si="43"/>
        <v>3467.1821044793651</v>
      </c>
      <c r="I283"/>
      <c r="K283"/>
      <c r="Q283" s="182">
        <f t="shared" si="44"/>
        <v>3507.7221464054865</v>
      </c>
      <c r="R283" s="182">
        <f t="shared" si="36"/>
        <v>3548.6675887508691</v>
      </c>
      <c r="S283" s="182">
        <f t="shared" si="37"/>
        <v>3590.0224855197057</v>
      </c>
      <c r="T283" s="182">
        <f t="shared" si="38"/>
        <v>3631.7909312562306</v>
      </c>
      <c r="U283" s="182">
        <f t="shared" si="39"/>
        <v>3673.9770614501199</v>
      </c>
      <c r="V283" s="182">
        <f t="shared" si="40"/>
        <v>3716.5850529459494</v>
      </c>
      <c r="W283" s="182">
        <f t="shared" si="41"/>
        <v>3759.6191243567364</v>
      </c>
      <c r="X283" s="182">
        <f t="shared" si="42"/>
        <v>3803.0835364816317</v>
      </c>
    </row>
    <row r="284" spans="2:24" ht="14.25" customHeight="1" x14ac:dyDescent="0.35">
      <c r="B284" s="189">
        <v>0.16051551474261799</v>
      </c>
      <c r="C284" s="189">
        <v>0.12018471562661399</v>
      </c>
      <c r="D284" s="189">
        <v>1.570406294419348</v>
      </c>
      <c r="E284" s="189">
        <v>0.220475943363243</v>
      </c>
      <c r="F284" s="189">
        <v>2.0721017569435E-2</v>
      </c>
      <c r="H284" s="182">
        <f t="shared" si="43"/>
        <v>3167.5148869779991</v>
      </c>
      <c r="I284"/>
      <c r="K284"/>
      <c r="Q284" s="182">
        <f t="shared" si="44"/>
        <v>3197.5151695509303</v>
      </c>
      <c r="R284" s="182">
        <f t="shared" si="36"/>
        <v>3227.8154549495921</v>
      </c>
      <c r="S284" s="182">
        <f t="shared" si="37"/>
        <v>3258.41874320224</v>
      </c>
      <c r="T284" s="182">
        <f t="shared" si="38"/>
        <v>3289.3280643374137</v>
      </c>
      <c r="U284" s="182">
        <f t="shared" si="39"/>
        <v>3320.5464786839402</v>
      </c>
      <c r="V284" s="182">
        <f t="shared" si="40"/>
        <v>3352.0770771739312</v>
      </c>
      <c r="W284" s="182">
        <f t="shared" si="41"/>
        <v>3383.9229816488232</v>
      </c>
      <c r="X284" s="182">
        <f t="shared" si="42"/>
        <v>3416.0873451684629</v>
      </c>
    </row>
    <row r="285" spans="2:24" ht="14.25" customHeight="1" x14ac:dyDescent="0.35">
      <c r="B285" s="189">
        <v>1.424827147662709</v>
      </c>
      <c r="C285" s="189">
        <v>0.16512628401402399</v>
      </c>
      <c r="D285" s="189">
        <v>1.1361800813701</v>
      </c>
      <c r="E285" s="189">
        <v>0.205652355879751</v>
      </c>
      <c r="F285" s="189">
        <v>3.2816940144721002E-2</v>
      </c>
      <c r="H285" s="182">
        <f t="shared" si="43"/>
        <v>3309.6985588774155</v>
      </c>
      <c r="I285"/>
      <c r="K285"/>
      <c r="Q285" s="182">
        <f t="shared" si="44"/>
        <v>3341.9382222745007</v>
      </c>
      <c r="R285" s="182">
        <f t="shared" si="36"/>
        <v>3374.500282305557</v>
      </c>
      <c r="S285" s="182">
        <f t="shared" si="37"/>
        <v>3407.3879629369239</v>
      </c>
      <c r="T285" s="182">
        <f t="shared" si="38"/>
        <v>3440.6045203746044</v>
      </c>
      <c r="U285" s="182">
        <f t="shared" si="39"/>
        <v>3474.1532433866614</v>
      </c>
      <c r="V285" s="182">
        <f t="shared" si="40"/>
        <v>3508.0374536288386</v>
      </c>
      <c r="W285" s="182">
        <f t="shared" si="41"/>
        <v>3542.2605059734387</v>
      </c>
      <c r="X285" s="182">
        <f t="shared" si="42"/>
        <v>3576.8257888414837</v>
      </c>
    </row>
    <row r="286" spans="2:24" ht="14.25" customHeight="1" x14ac:dyDescent="0.35">
      <c r="B286" s="189">
        <v>0.40099170897234698</v>
      </c>
      <c r="C286" s="189">
        <v>0.11962763513083199</v>
      </c>
      <c r="D286" s="189">
        <v>1.7778422214242979</v>
      </c>
      <c r="E286" s="189">
        <v>0.28217887351969401</v>
      </c>
      <c r="F286" s="189">
        <v>7.0965450756650004E-3</v>
      </c>
      <c r="H286" s="182">
        <f t="shared" si="43"/>
        <v>2952.7461096222478</v>
      </c>
      <c r="I286"/>
      <c r="K286"/>
      <c r="Q286" s="182">
        <f t="shared" si="44"/>
        <v>2980.8956701776688</v>
      </c>
      <c r="R286" s="182">
        <f t="shared" si="36"/>
        <v>3009.3267263386451</v>
      </c>
      <c r="S286" s="182">
        <f t="shared" si="37"/>
        <v>3038.0420930612304</v>
      </c>
      <c r="T286" s="182">
        <f t="shared" si="38"/>
        <v>3067.0446134510421</v>
      </c>
      <c r="U286" s="182">
        <f t="shared" si="39"/>
        <v>3096.3371590447514</v>
      </c>
      <c r="V286" s="182">
        <f t="shared" si="40"/>
        <v>3125.9226300943974</v>
      </c>
      <c r="W286" s="182">
        <f t="shared" si="41"/>
        <v>3155.8039558545411</v>
      </c>
      <c r="X286" s="182">
        <f t="shared" si="42"/>
        <v>3185.9840948722854</v>
      </c>
    </row>
    <row r="287" spans="2:24" ht="14.25" customHeight="1" x14ac:dyDescent="0.35">
      <c r="B287" s="189">
        <v>7.1457205516740432</v>
      </c>
      <c r="C287" s="189">
        <v>0.22564739860401301</v>
      </c>
      <c r="D287" s="189">
        <v>1.464962086297148</v>
      </c>
      <c r="E287" s="189">
        <v>1.71085256014E-4</v>
      </c>
      <c r="F287" s="189">
        <v>6.9054712758799999E-2</v>
      </c>
      <c r="H287" s="182">
        <f t="shared" si="43"/>
        <v>3511.2802531775565</v>
      </c>
      <c r="I287"/>
      <c r="K287"/>
      <c r="Q287" s="182">
        <f t="shared" si="44"/>
        <v>3551.4542785624703</v>
      </c>
      <c r="R287" s="182">
        <f t="shared" si="36"/>
        <v>3592.0300442012335</v>
      </c>
      <c r="S287" s="182">
        <f t="shared" si="37"/>
        <v>3633.011567496384</v>
      </c>
      <c r="T287" s="182">
        <f t="shared" si="38"/>
        <v>3674.4029060244866</v>
      </c>
      <c r="U287" s="182">
        <f t="shared" si="39"/>
        <v>3716.2081579378696</v>
      </c>
      <c r="V287" s="182">
        <f t="shared" si="40"/>
        <v>3758.4314623703867</v>
      </c>
      <c r="W287" s="182">
        <f t="shared" si="41"/>
        <v>3801.0769998472288</v>
      </c>
      <c r="X287" s="182">
        <f t="shared" si="42"/>
        <v>3844.1489926988393</v>
      </c>
    </row>
    <row r="288" spans="2:24" ht="14.25" customHeight="1" x14ac:dyDescent="0.35">
      <c r="B288" s="189">
        <v>15.06226069005257</v>
      </c>
      <c r="C288" s="189">
        <v>-0.99733270296491205</v>
      </c>
      <c r="D288" s="189">
        <v>3.2132126526490881</v>
      </c>
      <c r="E288" s="189">
        <v>0.200661741484286</v>
      </c>
      <c r="F288" s="189">
        <v>5.0603373810187001E-2</v>
      </c>
      <c r="H288" s="182">
        <f t="shared" si="43"/>
        <v>1869.7614693085814</v>
      </c>
      <c r="I288"/>
      <c r="K288"/>
      <c r="Q288" s="182">
        <f t="shared" si="44"/>
        <v>1922.013010940052</v>
      </c>
      <c r="R288" s="182">
        <f t="shared" si="36"/>
        <v>1974.7870679878374</v>
      </c>
      <c r="S288" s="182">
        <f t="shared" si="37"/>
        <v>2028.0888656061011</v>
      </c>
      <c r="T288" s="182">
        <f t="shared" si="38"/>
        <v>2081.9236812005474</v>
      </c>
      <c r="U288" s="182">
        <f t="shared" si="39"/>
        <v>2136.2968449509381</v>
      </c>
      <c r="V288" s="182">
        <f t="shared" si="40"/>
        <v>2191.2137403388315</v>
      </c>
      <c r="W288" s="182">
        <f t="shared" si="41"/>
        <v>2246.6798046806057</v>
      </c>
      <c r="X288" s="182">
        <f t="shared" si="42"/>
        <v>2302.7005296657962</v>
      </c>
    </row>
    <row r="289" spans="2:24" ht="14.25" customHeight="1" x14ac:dyDescent="0.35">
      <c r="B289" s="189">
        <v>11.07208592018106</v>
      </c>
      <c r="C289" s="189">
        <v>-3.3219569979771739</v>
      </c>
      <c r="D289" s="189">
        <v>0.30508070818491601</v>
      </c>
      <c r="E289" s="189">
        <v>0.42888825289721699</v>
      </c>
      <c r="F289" s="189">
        <v>7.9997966413350996E-2</v>
      </c>
      <c r="H289" s="182">
        <f t="shared" si="43"/>
        <v>-441.3388746661326</v>
      </c>
      <c r="I289"/>
      <c r="K289"/>
      <c r="Q289" s="182">
        <f t="shared" si="44"/>
        <v>-380.8645127071386</v>
      </c>
      <c r="R289" s="182">
        <f t="shared" si="36"/>
        <v>-319.78540712855374</v>
      </c>
      <c r="S289" s="182">
        <f t="shared" si="37"/>
        <v>-258.09551049418315</v>
      </c>
      <c r="T289" s="182">
        <f t="shared" si="38"/>
        <v>-195.7887148934692</v>
      </c>
      <c r="U289" s="182">
        <f t="shared" si="39"/>
        <v>-132.85885133674856</v>
      </c>
      <c r="V289" s="182">
        <f t="shared" si="40"/>
        <v>-69.299689144460444</v>
      </c>
      <c r="W289" s="182">
        <f t="shared" si="41"/>
        <v>-5.1049353302487361</v>
      </c>
      <c r="X289" s="182">
        <f t="shared" si="42"/>
        <v>59.731766022104694</v>
      </c>
    </row>
    <row r="290" spans="2:24" ht="14.25" customHeight="1" x14ac:dyDescent="0.35">
      <c r="B290" s="189">
        <v>2.0923660556343302</v>
      </c>
      <c r="C290" s="189">
        <v>0.13226984139766201</v>
      </c>
      <c r="D290" s="189">
        <v>1.180378379383463</v>
      </c>
      <c r="E290" s="189">
        <v>0.24812451993013601</v>
      </c>
      <c r="F290" s="189">
        <v>2.7537174505579E-2</v>
      </c>
      <c r="H290" s="182">
        <f t="shared" si="43"/>
        <v>3181.2881538294532</v>
      </c>
      <c r="I290"/>
      <c r="K290"/>
      <c r="Q290" s="182">
        <f t="shared" si="44"/>
        <v>3213.5545259960427</v>
      </c>
      <c r="R290" s="182">
        <f t="shared" si="36"/>
        <v>3246.1435618842988</v>
      </c>
      <c r="S290" s="182">
        <f t="shared" si="37"/>
        <v>3279.0584881314376</v>
      </c>
      <c r="T290" s="182">
        <f t="shared" si="38"/>
        <v>3312.3025636410475</v>
      </c>
      <c r="U290" s="182">
        <f t="shared" si="39"/>
        <v>3345.8790799057533</v>
      </c>
      <c r="V290" s="182">
        <f t="shared" si="40"/>
        <v>3379.7913613331057</v>
      </c>
      <c r="W290" s="182">
        <f t="shared" si="41"/>
        <v>3414.0427655747326</v>
      </c>
      <c r="X290" s="182">
        <f t="shared" si="42"/>
        <v>3448.6366838587755</v>
      </c>
    </row>
    <row r="291" spans="2:24" ht="14.25" customHeight="1" x14ac:dyDescent="0.35">
      <c r="B291" s="189">
        <v>3.5938023753488681</v>
      </c>
      <c r="C291" s="189">
        <v>5.7484923281784998E-2</v>
      </c>
      <c r="D291" s="189">
        <v>2.0155902089914E-2</v>
      </c>
      <c r="E291" s="189">
        <v>5.8888513306638003E-2</v>
      </c>
      <c r="F291" s="189">
        <v>7.6140575708523006E-2</v>
      </c>
      <c r="H291" s="182">
        <f t="shared" si="43"/>
        <v>3458.8817522597519</v>
      </c>
      <c r="I291"/>
      <c r="K291"/>
      <c r="Q291" s="182">
        <f t="shared" si="44"/>
        <v>3496.8860879019653</v>
      </c>
      <c r="R291" s="182">
        <f t="shared" si="36"/>
        <v>3535.2704669006002</v>
      </c>
      <c r="S291" s="182">
        <f t="shared" si="37"/>
        <v>3574.0386896892223</v>
      </c>
      <c r="T291" s="182">
        <f t="shared" si="38"/>
        <v>3613.1945947057297</v>
      </c>
      <c r="U291" s="182">
        <f t="shared" si="39"/>
        <v>3652.7420587724023</v>
      </c>
      <c r="V291" s="182">
        <f t="shared" si="40"/>
        <v>3692.6849974797415</v>
      </c>
      <c r="W291" s="182">
        <f t="shared" si="41"/>
        <v>3733.0273655741548</v>
      </c>
      <c r="X291" s="182">
        <f t="shared" si="42"/>
        <v>3773.7731573495121</v>
      </c>
    </row>
    <row r="292" spans="2:24" ht="14.25" customHeight="1" x14ac:dyDescent="0.35">
      <c r="B292" s="189">
        <v>5.8463857654123999E-2</v>
      </c>
      <c r="C292" s="189">
        <v>-0.60065458238674896</v>
      </c>
      <c r="D292" s="189">
        <v>1.689422112329334</v>
      </c>
      <c r="E292" s="189">
        <v>4.1865817834099998E-4</v>
      </c>
      <c r="F292" s="189">
        <v>5.5073889789317002E-2</v>
      </c>
      <c r="H292" s="182">
        <f t="shared" si="43"/>
        <v>2569.4518561109344</v>
      </c>
      <c r="I292"/>
      <c r="K292"/>
      <c r="Q292" s="182">
        <f t="shared" si="44"/>
        <v>2604.5488418132659</v>
      </c>
      <c r="R292" s="182">
        <f t="shared" si="36"/>
        <v>2639.9967973726207</v>
      </c>
      <c r="S292" s="182">
        <f t="shared" si="37"/>
        <v>2675.79923248757</v>
      </c>
      <c r="T292" s="182">
        <f t="shared" si="38"/>
        <v>2711.959691953668</v>
      </c>
      <c r="U292" s="182">
        <f t="shared" si="39"/>
        <v>2748.481756014427</v>
      </c>
      <c r="V292" s="182">
        <f t="shared" si="40"/>
        <v>2785.3690407157937</v>
      </c>
      <c r="W292" s="182">
        <f t="shared" si="41"/>
        <v>2822.6251982641738</v>
      </c>
      <c r="X292" s="182">
        <f t="shared" si="42"/>
        <v>2860.2539173880377</v>
      </c>
    </row>
    <row r="293" spans="2:24" ht="14.25" customHeight="1" x14ac:dyDescent="0.35">
      <c r="B293" s="189">
        <v>0.21150341815744</v>
      </c>
      <c r="C293" s="189">
        <v>0.119629659076365</v>
      </c>
      <c r="D293" s="189">
        <v>1.7940703441450889</v>
      </c>
      <c r="E293" s="189">
        <v>0.27923013382387402</v>
      </c>
      <c r="F293" s="189">
        <v>6.6954469835170003E-3</v>
      </c>
      <c r="H293" s="182">
        <f t="shared" si="43"/>
        <v>2951.4053436920922</v>
      </c>
      <c r="I293"/>
      <c r="K293"/>
      <c r="Q293" s="182">
        <f t="shared" si="44"/>
        <v>2979.3142848852731</v>
      </c>
      <c r="R293" s="182">
        <f t="shared" si="36"/>
        <v>3007.5023154903861</v>
      </c>
      <c r="S293" s="182">
        <f t="shared" si="37"/>
        <v>3035.9722264015504</v>
      </c>
      <c r="T293" s="182">
        <f t="shared" si="38"/>
        <v>3064.7268364218262</v>
      </c>
      <c r="U293" s="182">
        <f t="shared" si="39"/>
        <v>3093.7689925423047</v>
      </c>
      <c r="V293" s="182">
        <f t="shared" si="40"/>
        <v>3123.1015702239883</v>
      </c>
      <c r="W293" s="182">
        <f t="shared" si="41"/>
        <v>3152.7274736824888</v>
      </c>
      <c r="X293" s="182">
        <f t="shared" si="42"/>
        <v>3182.6496361755744</v>
      </c>
    </row>
    <row r="294" spans="2:24" ht="14.25" customHeight="1" x14ac:dyDescent="0.35">
      <c r="B294" s="189">
        <v>6.1340080098111711</v>
      </c>
      <c r="C294" s="189">
        <v>3.8456394305104002E-2</v>
      </c>
      <c r="D294" s="189">
        <v>1.0056933983471561</v>
      </c>
      <c r="E294" s="189">
        <v>2.1861652871406002E-2</v>
      </c>
      <c r="F294" s="189">
        <v>7.2543395511698999E-2</v>
      </c>
      <c r="H294" s="182">
        <f t="shared" si="43"/>
        <v>3344.9331845135443</v>
      </c>
      <c r="I294"/>
      <c r="K294"/>
      <c r="Q294" s="182">
        <f t="shared" si="44"/>
        <v>3385.1391701850366</v>
      </c>
      <c r="R294" s="182">
        <f t="shared" si="36"/>
        <v>3425.7472157132433</v>
      </c>
      <c r="S294" s="182">
        <f t="shared" si="37"/>
        <v>3466.7613416967329</v>
      </c>
      <c r="T294" s="182">
        <f t="shared" si="38"/>
        <v>3508.1856089400562</v>
      </c>
      <c r="U294" s="182">
        <f t="shared" si="39"/>
        <v>3550.024118855813</v>
      </c>
      <c r="V294" s="182">
        <f t="shared" si="40"/>
        <v>3592.2810138707277</v>
      </c>
      <c r="W294" s="182">
        <f t="shared" si="41"/>
        <v>3634.9604778357916</v>
      </c>
      <c r="X294" s="182">
        <f t="shared" si="42"/>
        <v>3678.0667364405058</v>
      </c>
    </row>
    <row r="295" spans="2:24" ht="14.25" customHeight="1" x14ac:dyDescent="0.35">
      <c r="B295" s="189">
        <v>1.0129426745735999E-2</v>
      </c>
      <c r="C295" s="189">
        <v>1.0699535335581999E-2</v>
      </c>
      <c r="D295" s="189">
        <v>1.037209099844131</v>
      </c>
      <c r="E295" s="189">
        <v>0.226524340148092</v>
      </c>
      <c r="F295" s="189">
        <v>2.9887922443411E-2</v>
      </c>
      <c r="H295" s="182">
        <f t="shared" si="43"/>
        <v>3154.9171477226246</v>
      </c>
      <c r="I295"/>
      <c r="K295"/>
      <c r="Q295" s="182">
        <f t="shared" si="44"/>
        <v>3186.3122247693859</v>
      </c>
      <c r="R295" s="182">
        <f t="shared" si="36"/>
        <v>3218.0212525866145</v>
      </c>
      <c r="S295" s="182">
        <f t="shared" si="37"/>
        <v>3250.0473706820167</v>
      </c>
      <c r="T295" s="182">
        <f t="shared" si="38"/>
        <v>3282.3937499583717</v>
      </c>
      <c r="U295" s="182">
        <f t="shared" si="39"/>
        <v>3315.0635930274902</v>
      </c>
      <c r="V295" s="182">
        <f t="shared" si="40"/>
        <v>3348.0601345273003</v>
      </c>
      <c r="W295" s="182">
        <f t="shared" si="41"/>
        <v>3381.3866414421091</v>
      </c>
      <c r="X295" s="182">
        <f t="shared" si="42"/>
        <v>3415.0464134260646</v>
      </c>
    </row>
    <row r="296" spans="2:24" ht="14.25" customHeight="1" x14ac:dyDescent="0.35">
      <c r="B296" s="189">
        <v>0.285670487543846</v>
      </c>
      <c r="C296" s="189">
        <v>0.135258764364412</v>
      </c>
      <c r="D296" s="189">
        <v>1.4804773696724469</v>
      </c>
      <c r="E296" s="189">
        <v>0.24840096758363001</v>
      </c>
      <c r="F296" s="189">
        <v>1.6931537510773E-2</v>
      </c>
      <c r="H296" s="182">
        <f t="shared" si="43"/>
        <v>3093.6558523230201</v>
      </c>
      <c r="I296"/>
      <c r="K296"/>
      <c r="Q296" s="182">
        <f t="shared" si="44"/>
        <v>3122.8333890705362</v>
      </c>
      <c r="R296" s="182">
        <f t="shared" si="36"/>
        <v>3152.3027011855283</v>
      </c>
      <c r="S296" s="182">
        <f t="shared" si="37"/>
        <v>3182.0667064216705</v>
      </c>
      <c r="T296" s="182">
        <f t="shared" si="38"/>
        <v>3212.1283517101733</v>
      </c>
      <c r="U296" s="182">
        <f t="shared" si="39"/>
        <v>3242.4906134515613</v>
      </c>
      <c r="V296" s="182">
        <f t="shared" si="40"/>
        <v>3273.1564978103629</v>
      </c>
      <c r="W296" s="182">
        <f t="shared" si="41"/>
        <v>3304.1290410127531</v>
      </c>
      <c r="X296" s="182">
        <f t="shared" si="42"/>
        <v>3335.4113096471674</v>
      </c>
    </row>
    <row r="297" spans="2:24" ht="14.25" customHeight="1" x14ac:dyDescent="0.35">
      <c r="B297" s="189">
        <v>24.29756005055696</v>
      </c>
      <c r="C297" s="189">
        <v>-3.3102131758258109</v>
      </c>
      <c r="D297" s="189">
        <v>3.1951651395029388</v>
      </c>
      <c r="E297" s="189">
        <v>0.188184316257824</v>
      </c>
      <c r="F297" s="189">
        <v>7.4105854014654998E-2</v>
      </c>
      <c r="H297" s="182">
        <f t="shared" si="43"/>
        <v>-1829.8296283604013</v>
      </c>
      <c r="I297"/>
      <c r="K297"/>
      <c r="Q297" s="182">
        <f t="shared" si="44"/>
        <v>-1767.5664252499828</v>
      </c>
      <c r="R297" s="182">
        <f t="shared" si="36"/>
        <v>-1704.6805901084599</v>
      </c>
      <c r="S297" s="182">
        <f t="shared" si="37"/>
        <v>-1641.1658966155205</v>
      </c>
      <c r="T297" s="182">
        <f t="shared" si="38"/>
        <v>-1577.0160561876532</v>
      </c>
      <c r="U297" s="182">
        <f t="shared" si="39"/>
        <v>-1512.2247173555074</v>
      </c>
      <c r="V297" s="182">
        <f t="shared" si="40"/>
        <v>-1446.7854651350394</v>
      </c>
      <c r="W297" s="182">
        <f t="shared" si="41"/>
        <v>-1380.691820392366</v>
      </c>
      <c r="X297" s="182">
        <f t="shared" si="42"/>
        <v>-1313.9372392022678</v>
      </c>
    </row>
    <row r="298" spans="2:24" ht="14.25" customHeight="1" x14ac:dyDescent="0.35">
      <c r="B298" s="189">
        <v>1.0143032556021561</v>
      </c>
      <c r="C298" s="189">
        <v>0.16216563512292001</v>
      </c>
      <c r="D298" s="189">
        <v>0.69555195284080595</v>
      </c>
      <c r="E298" s="189">
        <v>9.6860991164030005E-2</v>
      </c>
      <c r="F298" s="189">
        <v>5.3845920076282999E-2</v>
      </c>
      <c r="H298" s="182">
        <f t="shared" si="43"/>
        <v>3499.8902497369104</v>
      </c>
      <c r="I298"/>
      <c r="K298"/>
      <c r="Q298" s="182">
        <f t="shared" si="44"/>
        <v>3533.5856466215359</v>
      </c>
      <c r="R298" s="182">
        <f t="shared" si="36"/>
        <v>3567.617997475008</v>
      </c>
      <c r="S298" s="182">
        <f t="shared" si="37"/>
        <v>3601.9906718370148</v>
      </c>
      <c r="T298" s="182">
        <f t="shared" si="38"/>
        <v>3636.7070729426414</v>
      </c>
      <c r="U298" s="182">
        <f t="shared" si="39"/>
        <v>3671.7706380593245</v>
      </c>
      <c r="V298" s="182">
        <f t="shared" si="40"/>
        <v>3707.1848388271737</v>
      </c>
      <c r="W298" s="182">
        <f t="shared" si="41"/>
        <v>3742.9531816027024</v>
      </c>
      <c r="X298" s="182">
        <f t="shared" si="42"/>
        <v>3779.0792078059858</v>
      </c>
    </row>
    <row r="299" spans="2:24" ht="14.25" customHeight="1" x14ac:dyDescent="0.35">
      <c r="B299" s="189">
        <v>7.0090906386298011</v>
      </c>
      <c r="C299" s="189">
        <v>0.241959545509117</v>
      </c>
      <c r="D299" s="189">
        <v>1.098983265208253</v>
      </c>
      <c r="E299" s="189">
        <v>3.4467378224000003E-4</v>
      </c>
      <c r="F299" s="189">
        <v>7.3173039209953994E-2</v>
      </c>
      <c r="H299" s="182">
        <f t="shared" si="43"/>
        <v>3528.7614562000294</v>
      </c>
      <c r="I299"/>
      <c r="K299"/>
      <c r="Q299" s="182">
        <f t="shared" si="44"/>
        <v>3568.6930441053983</v>
      </c>
      <c r="R299" s="182">
        <f t="shared" si="36"/>
        <v>3609.0239478898211</v>
      </c>
      <c r="S299" s="182">
        <f t="shared" si="37"/>
        <v>3649.7581607120883</v>
      </c>
      <c r="T299" s="182">
        <f t="shared" si="38"/>
        <v>3690.8997156625774</v>
      </c>
      <c r="U299" s="182">
        <f t="shared" si="39"/>
        <v>3732.4526861625718</v>
      </c>
      <c r="V299" s="182">
        <f t="shared" si="40"/>
        <v>3774.4211863675664</v>
      </c>
      <c r="W299" s="182">
        <f t="shared" si="41"/>
        <v>3816.8093715746104</v>
      </c>
      <c r="X299" s="182">
        <f t="shared" si="42"/>
        <v>3859.6214386337251</v>
      </c>
    </row>
    <row r="300" spans="2:24" ht="14.25" customHeight="1" x14ac:dyDescent="0.35">
      <c r="B300" s="189">
        <v>1.536747265994181</v>
      </c>
      <c r="C300" s="189">
        <v>0.106225561467199</v>
      </c>
      <c r="D300" s="189">
        <v>1.5565502185611999</v>
      </c>
      <c r="E300" s="189">
        <v>0.282867494487614</v>
      </c>
      <c r="F300" s="189">
        <v>1.4006257161466E-2</v>
      </c>
      <c r="H300" s="182">
        <f t="shared" si="43"/>
        <v>2986.4208864516722</v>
      </c>
      <c r="I300"/>
      <c r="K300"/>
      <c r="Q300" s="182">
        <f t="shared" si="44"/>
        <v>3016.4770966675605</v>
      </c>
      <c r="R300" s="182">
        <f t="shared" si="36"/>
        <v>3046.8338689856073</v>
      </c>
      <c r="S300" s="182">
        <f t="shared" si="37"/>
        <v>3077.4942090268351</v>
      </c>
      <c r="T300" s="182">
        <f t="shared" si="38"/>
        <v>3108.4611524684751</v>
      </c>
      <c r="U300" s="182">
        <f t="shared" si="39"/>
        <v>3139.7377653445315</v>
      </c>
      <c r="V300" s="182">
        <f t="shared" si="40"/>
        <v>3171.3271443493477</v>
      </c>
      <c r="W300" s="182">
        <f t="shared" si="41"/>
        <v>3203.2324171442133</v>
      </c>
      <c r="X300" s="182">
        <f t="shared" si="42"/>
        <v>3235.4567426670269</v>
      </c>
    </row>
    <row r="301" spans="2:24" ht="14.25" customHeight="1" x14ac:dyDescent="0.35">
      <c r="B301" s="189">
        <v>5.449366886259E-3</v>
      </c>
      <c r="C301" s="189">
        <v>0.14168918544588799</v>
      </c>
      <c r="D301" s="189">
        <v>1.399469087870997</v>
      </c>
      <c r="E301" s="189">
        <v>0.24480548579047001</v>
      </c>
      <c r="F301" s="189">
        <v>1.6555040478777001E-2</v>
      </c>
      <c r="H301" s="182">
        <f t="shared" si="43"/>
        <v>3054.2096104625912</v>
      </c>
      <c r="I301"/>
      <c r="K301"/>
      <c r="Q301" s="182">
        <f t="shared" si="44"/>
        <v>3082.5568141382555</v>
      </c>
      <c r="R301" s="182">
        <f t="shared" si="36"/>
        <v>3111.1874898506758</v>
      </c>
      <c r="S301" s="182">
        <f t="shared" si="37"/>
        <v>3140.1044723202212</v>
      </c>
      <c r="T301" s="182">
        <f t="shared" si="38"/>
        <v>3169.3106246144616</v>
      </c>
      <c r="U301" s="182">
        <f t="shared" si="39"/>
        <v>3198.8088384316443</v>
      </c>
      <c r="V301" s="182">
        <f t="shared" si="40"/>
        <v>3228.6020343869986</v>
      </c>
      <c r="W301" s="182">
        <f t="shared" si="41"/>
        <v>3258.6931623019073</v>
      </c>
      <c r="X301" s="182">
        <f t="shared" si="42"/>
        <v>3289.0852014959637</v>
      </c>
    </row>
    <row r="302" spans="2:24" ht="14.25" customHeight="1" x14ac:dyDescent="0.35">
      <c r="B302" s="189">
        <v>7.8872090864807995E-2</v>
      </c>
      <c r="C302" s="189">
        <v>-0.36595911300225098</v>
      </c>
      <c r="D302" s="189">
        <v>1.747162814558</v>
      </c>
      <c r="E302" s="189">
        <v>3.2752151430770001E-3</v>
      </c>
      <c r="F302" s="189">
        <v>5.2437273888479997E-2</v>
      </c>
      <c r="H302" s="182">
        <f t="shared" si="43"/>
        <v>2859.3615745618863</v>
      </c>
      <c r="I302"/>
      <c r="K302"/>
      <c r="Q302" s="182">
        <f t="shared" si="44"/>
        <v>2893.7356602103764</v>
      </c>
      <c r="R302" s="182">
        <f t="shared" si="36"/>
        <v>2928.453486715352</v>
      </c>
      <c r="S302" s="182">
        <f t="shared" si="37"/>
        <v>2963.5184914853771</v>
      </c>
      <c r="T302" s="182">
        <f t="shared" si="38"/>
        <v>2998.9341463031024</v>
      </c>
      <c r="U302" s="182">
        <f t="shared" si="39"/>
        <v>3034.7039576690049</v>
      </c>
      <c r="V302" s="182">
        <f t="shared" si="40"/>
        <v>3070.8314671485664</v>
      </c>
      <c r="W302" s="182">
        <f t="shared" si="41"/>
        <v>3107.3202517229238</v>
      </c>
      <c r="X302" s="182">
        <f t="shared" si="42"/>
        <v>3144.1739241430241</v>
      </c>
    </row>
    <row r="303" spans="2:24" ht="14.25" customHeight="1" x14ac:dyDescent="0.35">
      <c r="B303" s="189">
        <v>0.49409238957316098</v>
      </c>
      <c r="C303" s="189">
        <v>0.11977397933514</v>
      </c>
      <c r="D303" s="189">
        <v>1.7997342831803189</v>
      </c>
      <c r="E303" s="189">
        <v>0.28479430096181901</v>
      </c>
      <c r="F303" s="189">
        <v>6.5376354918709996E-3</v>
      </c>
      <c r="H303" s="182">
        <f t="shared" si="43"/>
        <v>2942.4658958709033</v>
      </c>
      <c r="I303"/>
      <c r="K303"/>
      <c r="Q303" s="182">
        <f t="shared" si="44"/>
        <v>2970.6220002926775</v>
      </c>
      <c r="R303" s="182">
        <f t="shared" si="36"/>
        <v>2999.0596657586698</v>
      </c>
      <c r="S303" s="182">
        <f t="shared" si="37"/>
        <v>3027.7817078793228</v>
      </c>
      <c r="T303" s="182">
        <f t="shared" si="38"/>
        <v>3056.7909704211811</v>
      </c>
      <c r="U303" s="182">
        <f t="shared" si="39"/>
        <v>3086.0903255884587</v>
      </c>
      <c r="V303" s="182">
        <f t="shared" si="40"/>
        <v>3115.6826743074089</v>
      </c>
      <c r="W303" s="182">
        <f t="shared" si="41"/>
        <v>3145.5709465135487</v>
      </c>
      <c r="X303" s="182">
        <f t="shared" si="42"/>
        <v>3175.7581014417501</v>
      </c>
    </row>
    <row r="304" spans="2:24" ht="14.25" customHeight="1" x14ac:dyDescent="0.35">
      <c r="B304" s="189">
        <v>1.794793565499784</v>
      </c>
      <c r="C304" s="189">
        <v>-0.73193377712700503</v>
      </c>
      <c r="D304" s="189">
        <v>2.562516582254315</v>
      </c>
      <c r="E304" s="189">
        <v>9.0662098900000006E-6</v>
      </c>
      <c r="F304" s="189">
        <v>4.9489291577866003E-2</v>
      </c>
      <c r="H304" s="182">
        <f t="shared" si="43"/>
        <v>2409.2858168611369</v>
      </c>
      <c r="I304"/>
      <c r="K304"/>
      <c r="Q304" s="182">
        <f t="shared" si="44"/>
        <v>2446.9025386747326</v>
      </c>
      <c r="R304" s="182">
        <f t="shared" si="36"/>
        <v>2484.8954277064649</v>
      </c>
      <c r="S304" s="182">
        <f t="shared" si="37"/>
        <v>2523.2682456285143</v>
      </c>
      <c r="T304" s="182">
        <f t="shared" si="38"/>
        <v>2562.0247917297838</v>
      </c>
      <c r="U304" s="182">
        <f t="shared" si="39"/>
        <v>2601.1689032920667</v>
      </c>
      <c r="V304" s="182">
        <f t="shared" si="40"/>
        <v>2640.7044559699716</v>
      </c>
      <c r="W304" s="182">
        <f t="shared" si="41"/>
        <v>2680.6353641746564</v>
      </c>
      <c r="X304" s="182">
        <f t="shared" si="42"/>
        <v>2720.965581461388</v>
      </c>
    </row>
    <row r="305" spans="2:24" ht="14.25" customHeight="1" x14ac:dyDescent="0.35">
      <c r="B305" s="189">
        <v>6.3343512638448134</v>
      </c>
      <c r="C305" s="189">
        <v>0.24198150613001301</v>
      </c>
      <c r="D305" s="189">
        <v>0.64541207717520499</v>
      </c>
      <c r="E305" s="189">
        <v>2.0337423193927999E-2</v>
      </c>
      <c r="F305" s="189">
        <v>7.5582945765778994E-2</v>
      </c>
      <c r="H305" s="182">
        <f t="shared" si="43"/>
        <v>3558.0912558857149</v>
      </c>
      <c r="I305"/>
      <c r="K305"/>
      <c r="Q305" s="182">
        <f t="shared" si="44"/>
        <v>3597.5068457745806</v>
      </c>
      <c r="R305" s="182">
        <f t="shared" si="36"/>
        <v>3637.3165915623349</v>
      </c>
      <c r="S305" s="182">
        <f t="shared" si="37"/>
        <v>3677.5244348079673</v>
      </c>
      <c r="T305" s="182">
        <f t="shared" si="38"/>
        <v>3718.1343564860554</v>
      </c>
      <c r="U305" s="182">
        <f t="shared" si="39"/>
        <v>3759.1503773809241</v>
      </c>
      <c r="V305" s="182">
        <f t="shared" si="40"/>
        <v>3800.5765584847418</v>
      </c>
      <c r="W305" s="182">
        <f t="shared" si="41"/>
        <v>3842.4170013995981</v>
      </c>
      <c r="X305" s="182">
        <f t="shared" si="42"/>
        <v>3884.6758487436023</v>
      </c>
    </row>
    <row r="306" spans="2:24" ht="14.25" customHeight="1" x14ac:dyDescent="0.35">
      <c r="B306" s="189">
        <v>5.3461884817266947</v>
      </c>
      <c r="C306" s="189">
        <v>0.14643857430307999</v>
      </c>
      <c r="D306" s="189">
        <v>1.0075491367989171</v>
      </c>
      <c r="E306" s="189">
        <v>0.19106985669684001</v>
      </c>
      <c r="F306" s="189">
        <v>5.0748760667442001E-2</v>
      </c>
      <c r="H306" s="182">
        <f t="shared" si="43"/>
        <v>3481.2795507423539</v>
      </c>
      <c r="I306"/>
      <c r="K306"/>
      <c r="Q306" s="182">
        <f t="shared" si="44"/>
        <v>3520.2267520301775</v>
      </c>
      <c r="R306" s="182">
        <f t="shared" si="36"/>
        <v>3559.5634253308795</v>
      </c>
      <c r="S306" s="182">
        <f t="shared" si="37"/>
        <v>3599.2934653645889</v>
      </c>
      <c r="T306" s="182">
        <f t="shared" si="38"/>
        <v>3639.4208057986343</v>
      </c>
      <c r="U306" s="182">
        <f t="shared" si="39"/>
        <v>3679.949419637021</v>
      </c>
      <c r="V306" s="182">
        <f t="shared" si="40"/>
        <v>3720.8833196137912</v>
      </c>
      <c r="W306" s="182">
        <f t="shared" si="41"/>
        <v>3762.2265585903297</v>
      </c>
      <c r="X306" s="182">
        <f t="shared" si="42"/>
        <v>3803.9832299566333</v>
      </c>
    </row>
    <row r="307" spans="2:24" ht="14.25" customHeight="1" x14ac:dyDescent="0.35">
      <c r="B307" s="189">
        <v>8.0570274079265349</v>
      </c>
      <c r="C307" s="189">
        <v>0.20506271811033999</v>
      </c>
      <c r="D307" s="189">
        <v>0.94659330577245904</v>
      </c>
      <c r="E307" s="189">
        <v>4.7920929477105002E-2</v>
      </c>
      <c r="F307" s="189">
        <v>7.4883298506618998E-2</v>
      </c>
      <c r="H307" s="182">
        <f t="shared" si="43"/>
        <v>3579.9539940834402</v>
      </c>
      <c r="I307"/>
      <c r="K307"/>
      <c r="Q307" s="182">
        <f t="shared" si="44"/>
        <v>3622.2271601776588</v>
      </c>
      <c r="R307" s="182">
        <f t="shared" si="36"/>
        <v>3664.92305793282</v>
      </c>
      <c r="S307" s="182">
        <f t="shared" si="37"/>
        <v>3708.045914665533</v>
      </c>
      <c r="T307" s="182">
        <f t="shared" si="38"/>
        <v>3751.5999999655728</v>
      </c>
      <c r="U307" s="182">
        <f t="shared" si="39"/>
        <v>3795.5896261186131</v>
      </c>
      <c r="V307" s="182">
        <f t="shared" si="40"/>
        <v>3840.0191485331834</v>
      </c>
      <c r="W307" s="182">
        <f t="shared" si="41"/>
        <v>3884.8929661719003</v>
      </c>
      <c r="X307" s="182">
        <f t="shared" si="42"/>
        <v>3930.2155219870037</v>
      </c>
    </row>
    <row r="308" spans="2:24" ht="14.25" customHeight="1" x14ac:dyDescent="0.35">
      <c r="B308" s="189">
        <v>11.74386954438455</v>
      </c>
      <c r="C308" s="189">
        <v>-3.3144215987932948</v>
      </c>
      <c r="D308" s="189">
        <v>3.0956169251626759</v>
      </c>
      <c r="E308" s="189">
        <v>1.8411329272550001E-3</v>
      </c>
      <c r="F308" s="189">
        <v>6.1959140644645999E-2</v>
      </c>
      <c r="H308" s="182">
        <f t="shared" si="43"/>
        <v>-1904.4155223025796</v>
      </c>
      <c r="I308"/>
      <c r="K308"/>
      <c r="Q308" s="182">
        <f t="shared" si="44"/>
        <v>-1857.8835932449824</v>
      </c>
      <c r="R308" s="182">
        <f t="shared" si="36"/>
        <v>-1810.88634489681</v>
      </c>
      <c r="S308" s="182">
        <f t="shared" si="37"/>
        <v>-1763.4191240651548</v>
      </c>
      <c r="T308" s="182">
        <f t="shared" si="38"/>
        <v>-1715.4772310251819</v>
      </c>
      <c r="U308" s="182">
        <f t="shared" si="39"/>
        <v>-1667.0559190548124</v>
      </c>
      <c r="V308" s="182">
        <f t="shared" si="40"/>
        <v>-1618.1503939647359</v>
      </c>
      <c r="W308" s="182">
        <f t="shared" si="41"/>
        <v>-1568.7558136237608</v>
      </c>
      <c r="X308" s="182">
        <f t="shared" si="42"/>
        <v>-1518.8672874793751</v>
      </c>
    </row>
    <row r="309" spans="2:24" ht="14.25" customHeight="1" x14ac:dyDescent="0.35">
      <c r="B309" s="189">
        <v>1.9480314114458001E-2</v>
      </c>
      <c r="C309" s="189">
        <v>0.12727406337560099</v>
      </c>
      <c r="D309" s="189">
        <v>1.103006981199582</v>
      </c>
      <c r="E309" s="189">
        <v>0.21831478343840999</v>
      </c>
      <c r="F309" s="189">
        <v>2.8376211684095001E-2</v>
      </c>
      <c r="H309" s="182">
        <f t="shared" si="43"/>
        <v>3261.8809567833164</v>
      </c>
      <c r="I309"/>
      <c r="K309"/>
      <c r="Q309" s="182">
        <f t="shared" si="44"/>
        <v>3292.5456636691729</v>
      </c>
      <c r="R309" s="182">
        <f t="shared" si="36"/>
        <v>3323.517017623888</v>
      </c>
      <c r="S309" s="182">
        <f t="shared" si="37"/>
        <v>3354.7980851181501</v>
      </c>
      <c r="T309" s="182">
        <f t="shared" si="38"/>
        <v>3386.3919632873544</v>
      </c>
      <c r="U309" s="182">
        <f t="shared" si="39"/>
        <v>3418.3017802382519</v>
      </c>
      <c r="V309" s="182">
        <f t="shared" si="40"/>
        <v>3450.5306953586573</v>
      </c>
      <c r="W309" s="182">
        <f t="shared" si="41"/>
        <v>3483.0818996302669</v>
      </c>
      <c r="X309" s="182">
        <f t="shared" si="42"/>
        <v>3515.958615944593</v>
      </c>
    </row>
    <row r="310" spans="2:24" ht="14.25" customHeight="1" x14ac:dyDescent="0.35">
      <c r="B310" s="189">
        <v>4.2612965673356733</v>
      </c>
      <c r="C310" s="189">
        <v>8.0406135771266998E-2</v>
      </c>
      <c r="D310" s="189">
        <v>1.493404484978117</v>
      </c>
      <c r="E310" s="189">
        <v>0.2385437703704</v>
      </c>
      <c r="F310" s="189">
        <v>3.429995710981E-2</v>
      </c>
      <c r="H310" s="182">
        <f t="shared" si="43"/>
        <v>3283.7123707855581</v>
      </c>
      <c r="I310"/>
      <c r="K310"/>
      <c r="Q310" s="182">
        <f t="shared" si="44"/>
        <v>3320.4091540487307</v>
      </c>
      <c r="R310" s="182">
        <f t="shared" si="36"/>
        <v>3357.4729051445343</v>
      </c>
      <c r="S310" s="182">
        <f t="shared" si="37"/>
        <v>3394.9072937512965</v>
      </c>
      <c r="T310" s="182">
        <f t="shared" si="38"/>
        <v>3432.7160262441262</v>
      </c>
      <c r="U310" s="182">
        <f t="shared" si="39"/>
        <v>3470.9028460618842</v>
      </c>
      <c r="V310" s="182">
        <f t="shared" si="40"/>
        <v>3509.4715340778193</v>
      </c>
      <c r="W310" s="182">
        <f t="shared" si="41"/>
        <v>3548.4259089739148</v>
      </c>
      <c r="X310" s="182">
        <f t="shared" si="42"/>
        <v>3587.7698276189703</v>
      </c>
    </row>
    <row r="311" spans="2:24" ht="14.25" customHeight="1" x14ac:dyDescent="0.35">
      <c r="B311" s="189">
        <v>6.0647174889055746</v>
      </c>
      <c r="C311" s="189">
        <v>2.2695836615841E-2</v>
      </c>
      <c r="D311" s="189">
        <v>1.09636505612579</v>
      </c>
      <c r="E311" s="189">
        <v>0.234468807938191</v>
      </c>
      <c r="F311" s="189">
        <v>4.8579839763427002E-2</v>
      </c>
      <c r="H311" s="182">
        <f t="shared" si="43"/>
        <v>3378.7746458784054</v>
      </c>
      <c r="I311"/>
      <c r="K311"/>
      <c r="Q311" s="182">
        <f t="shared" si="44"/>
        <v>3419.4808446369116</v>
      </c>
      <c r="R311" s="182">
        <f t="shared" si="36"/>
        <v>3460.5941053830029</v>
      </c>
      <c r="S311" s="182">
        <f t="shared" si="37"/>
        <v>3502.118498736555</v>
      </c>
      <c r="T311" s="182">
        <f t="shared" si="38"/>
        <v>3544.0581360236429</v>
      </c>
      <c r="U311" s="182">
        <f t="shared" si="39"/>
        <v>3586.4171696836011</v>
      </c>
      <c r="V311" s="182">
        <f t="shared" si="40"/>
        <v>3629.199793680159</v>
      </c>
      <c r="W311" s="182">
        <f t="shared" si="41"/>
        <v>3672.4102439166827</v>
      </c>
      <c r="X311" s="182">
        <f t="shared" si="42"/>
        <v>3716.0527986555717</v>
      </c>
    </row>
    <row r="312" spans="2:24" ht="14.25" customHeight="1" x14ac:dyDescent="0.35">
      <c r="B312" s="189">
        <v>2.3566684089619001E-2</v>
      </c>
      <c r="C312" s="189">
        <v>0.121427673365348</v>
      </c>
      <c r="D312" s="189">
        <v>0.39017081013235499</v>
      </c>
      <c r="E312" s="189">
        <v>0.17423826151570701</v>
      </c>
      <c r="F312" s="189">
        <v>4.7200765481026002E-2</v>
      </c>
      <c r="H312" s="182">
        <f t="shared" si="43"/>
        <v>3471.0737311369089</v>
      </c>
      <c r="I312"/>
      <c r="K312"/>
      <c r="Q312" s="182">
        <f t="shared" si="44"/>
        <v>3503.926100372345</v>
      </c>
      <c r="R312" s="182">
        <f t="shared" si="36"/>
        <v>3537.1069933001354</v>
      </c>
      <c r="S312" s="182">
        <f t="shared" si="37"/>
        <v>3570.6196951572038</v>
      </c>
      <c r="T312" s="182">
        <f t="shared" si="38"/>
        <v>3604.4675240328424</v>
      </c>
      <c r="U312" s="182">
        <f t="shared" si="39"/>
        <v>3638.6538311972377</v>
      </c>
      <c r="V312" s="182">
        <f t="shared" si="40"/>
        <v>3673.182001433277</v>
      </c>
      <c r="W312" s="182">
        <f t="shared" si="41"/>
        <v>3708.0554533716768</v>
      </c>
      <c r="X312" s="182">
        <f t="shared" si="42"/>
        <v>3743.27763982946</v>
      </c>
    </row>
    <row r="313" spans="2:24" ht="14.25" customHeight="1" x14ac:dyDescent="0.35">
      <c r="B313" s="189">
        <v>7.5878188858210898</v>
      </c>
      <c r="C313" s="189">
        <v>0.117515840764033</v>
      </c>
      <c r="D313" s="189">
        <v>1.0736474310373869</v>
      </c>
      <c r="E313" s="189">
        <v>5.2335084981079E-2</v>
      </c>
      <c r="F313" s="189">
        <v>7.2921151463070003E-2</v>
      </c>
      <c r="H313" s="182">
        <f t="shared" si="43"/>
        <v>3507.2555014968716</v>
      </c>
      <c r="I313"/>
      <c r="K313"/>
      <c r="Q313" s="182">
        <f t="shared" si="44"/>
        <v>3549.5993581476837</v>
      </c>
      <c r="R313" s="182">
        <f t="shared" si="36"/>
        <v>3592.3666533650039</v>
      </c>
      <c r="S313" s="182">
        <f t="shared" si="37"/>
        <v>3635.5616215344985</v>
      </c>
      <c r="T313" s="182">
        <f t="shared" si="38"/>
        <v>3679.1885393856869</v>
      </c>
      <c r="U313" s="182">
        <f t="shared" si="39"/>
        <v>3723.2517264153876</v>
      </c>
      <c r="V313" s="182">
        <f t="shared" si="40"/>
        <v>3767.755545315385</v>
      </c>
      <c r="W313" s="182">
        <f t="shared" si="41"/>
        <v>3812.7044024043826</v>
      </c>
      <c r="X313" s="182">
        <f t="shared" si="42"/>
        <v>3858.1027480642706</v>
      </c>
    </row>
    <row r="314" spans="2:24" ht="14.25" customHeight="1" x14ac:dyDescent="0.35">
      <c r="B314" s="189">
        <v>6.5650059566829739</v>
      </c>
      <c r="C314" s="189">
        <v>6.4104313569676996E-2</v>
      </c>
      <c r="D314" s="189">
        <v>1.5699689257442779</v>
      </c>
      <c r="E314" s="189">
        <v>0.22950275291668401</v>
      </c>
      <c r="F314" s="189">
        <v>4.2848660500736997E-2</v>
      </c>
      <c r="H314" s="182">
        <f t="shared" si="43"/>
        <v>3371.7119828267487</v>
      </c>
      <c r="I314"/>
      <c r="K314"/>
      <c r="Q314" s="182">
        <f t="shared" si="44"/>
        <v>3412.3039942827058</v>
      </c>
      <c r="R314" s="182">
        <f t="shared" si="36"/>
        <v>3453.3019258532222</v>
      </c>
      <c r="S314" s="182">
        <f t="shared" si="37"/>
        <v>3494.7098367394442</v>
      </c>
      <c r="T314" s="182">
        <f t="shared" si="38"/>
        <v>3536.5318267345278</v>
      </c>
      <c r="U314" s="182">
        <f t="shared" si="39"/>
        <v>3578.7720366295625</v>
      </c>
      <c r="V314" s="182">
        <f t="shared" si="40"/>
        <v>3621.4346486235472</v>
      </c>
      <c r="W314" s="182">
        <f t="shared" si="41"/>
        <v>3664.5238867374719</v>
      </c>
      <c r="X314" s="182">
        <f t="shared" si="42"/>
        <v>3708.0440172325361</v>
      </c>
    </row>
    <row r="315" spans="2:24" ht="14.25" customHeight="1" x14ac:dyDescent="0.35">
      <c r="B315" s="189">
        <v>9.8634333919956436</v>
      </c>
      <c r="C315" s="189">
        <v>-3.3135421968744909</v>
      </c>
      <c r="D315" s="189">
        <v>1.1645911668668101</v>
      </c>
      <c r="E315" s="189">
        <v>2.1382817268590002E-3</v>
      </c>
      <c r="F315" s="189">
        <v>7.9835302209718004E-2</v>
      </c>
      <c r="H315" s="182">
        <f t="shared" si="43"/>
        <v>-1985.1113687261809</v>
      </c>
      <c r="I315"/>
      <c r="K315"/>
      <c r="Q315" s="182">
        <f t="shared" si="44"/>
        <v>-1941.6545435499715</v>
      </c>
      <c r="R315" s="182">
        <f t="shared" si="36"/>
        <v>-1897.763150121998</v>
      </c>
      <c r="S315" s="182">
        <f t="shared" si="37"/>
        <v>-1853.432842759747</v>
      </c>
      <c r="T315" s="182">
        <f t="shared" si="38"/>
        <v>-1808.6592323238729</v>
      </c>
      <c r="U315" s="182">
        <f t="shared" si="39"/>
        <v>-1763.4378857836405</v>
      </c>
      <c r="V315" s="182">
        <f t="shared" si="40"/>
        <v>-1717.7643257780046</v>
      </c>
      <c r="W315" s="182">
        <f t="shared" si="41"/>
        <v>-1671.634030172313</v>
      </c>
      <c r="X315" s="182">
        <f t="shared" si="42"/>
        <v>-1625.042431610565</v>
      </c>
    </row>
    <row r="316" spans="2:24" ht="14.25" customHeight="1" x14ac:dyDescent="0.35">
      <c r="B316" s="189">
        <v>6.9101660435194807</v>
      </c>
      <c r="C316" s="189">
        <v>0.24196068788825101</v>
      </c>
      <c r="D316" s="189">
        <v>1.089742346156521</v>
      </c>
      <c r="E316" s="189">
        <v>1.6687482696E-5</v>
      </c>
      <c r="F316" s="189">
        <v>7.3112583883644999E-2</v>
      </c>
      <c r="H316" s="182">
        <f t="shared" si="43"/>
        <v>3530.7729058687983</v>
      </c>
      <c r="I316"/>
      <c r="K316"/>
      <c r="Q316" s="182">
        <f t="shared" si="44"/>
        <v>3570.6059883915523</v>
      </c>
      <c r="R316" s="182">
        <f t="shared" si="36"/>
        <v>3610.8374017395336</v>
      </c>
      <c r="S316" s="182">
        <f t="shared" si="37"/>
        <v>3651.471129220995</v>
      </c>
      <c r="T316" s="182">
        <f t="shared" si="38"/>
        <v>3692.5111939772701</v>
      </c>
      <c r="U316" s="182">
        <f t="shared" si="39"/>
        <v>3733.9616593811088</v>
      </c>
      <c r="V316" s="182">
        <f t="shared" si="40"/>
        <v>3775.8266294389855</v>
      </c>
      <c r="W316" s="182">
        <f t="shared" si="41"/>
        <v>3818.1102491974416</v>
      </c>
      <c r="X316" s="182">
        <f t="shared" si="42"/>
        <v>3860.8167051534815</v>
      </c>
    </row>
    <row r="317" spans="2:24" ht="14.25" customHeight="1" x14ac:dyDescent="0.35">
      <c r="B317" s="189">
        <v>3.8379119003339999E-3</v>
      </c>
      <c r="C317" s="189">
        <v>0.13407170406409599</v>
      </c>
      <c r="D317" s="189">
        <v>0.50634430352644</v>
      </c>
      <c r="E317" s="189">
        <v>0.172708468922734</v>
      </c>
      <c r="F317" s="189">
        <v>4.5130867815479002E-2</v>
      </c>
      <c r="H317" s="182">
        <f t="shared" si="43"/>
        <v>3458.2796643609395</v>
      </c>
      <c r="I317"/>
      <c r="K317"/>
      <c r="Q317" s="182">
        <f t="shared" si="44"/>
        <v>3490.7839894343774</v>
      </c>
      <c r="R317" s="182">
        <f t="shared" si="36"/>
        <v>3523.6133577585497</v>
      </c>
      <c r="S317" s="182">
        <f t="shared" si="37"/>
        <v>3556.7710197659644</v>
      </c>
      <c r="T317" s="182">
        <f t="shared" si="38"/>
        <v>3590.2602583934522</v>
      </c>
      <c r="U317" s="182">
        <f t="shared" si="39"/>
        <v>3624.084389407215</v>
      </c>
      <c r="V317" s="182">
        <f t="shared" si="40"/>
        <v>3658.2467617311158</v>
      </c>
      <c r="W317" s="182">
        <f t="shared" si="41"/>
        <v>3692.7507577782553</v>
      </c>
      <c r="X317" s="182">
        <f t="shared" si="42"/>
        <v>3727.599793785867</v>
      </c>
    </row>
    <row r="318" spans="2:24" ht="14.25" customHeight="1" x14ac:dyDescent="0.35">
      <c r="B318" s="189">
        <v>4.7527132938000004E-3</v>
      </c>
      <c r="C318" s="189">
        <v>0.13013703790569101</v>
      </c>
      <c r="D318" s="189">
        <v>0.31006947176475302</v>
      </c>
      <c r="E318" s="189">
        <v>0.16784683750335899</v>
      </c>
      <c r="F318" s="189">
        <v>4.8994618248347999E-2</v>
      </c>
      <c r="H318" s="182">
        <f t="shared" si="43"/>
        <v>3489.3248258286171</v>
      </c>
      <c r="I318"/>
      <c r="K318"/>
      <c r="Q318" s="182">
        <f t="shared" si="44"/>
        <v>3522.2018322179038</v>
      </c>
      <c r="R318" s="182">
        <f t="shared" si="36"/>
        <v>3555.4076086710834</v>
      </c>
      <c r="S318" s="182">
        <f t="shared" si="37"/>
        <v>3588.9454428887948</v>
      </c>
      <c r="T318" s="182">
        <f t="shared" si="38"/>
        <v>3622.8186554486833</v>
      </c>
      <c r="U318" s="182">
        <f t="shared" si="39"/>
        <v>3657.030600134171</v>
      </c>
      <c r="V318" s="182">
        <f t="shared" si="40"/>
        <v>3691.5846642665128</v>
      </c>
      <c r="W318" s="182">
        <f t="shared" si="41"/>
        <v>3726.4842690401783</v>
      </c>
      <c r="X318" s="182">
        <f t="shared" si="42"/>
        <v>3761.7328698615811</v>
      </c>
    </row>
    <row r="319" spans="2:24" ht="14.25" customHeight="1" x14ac:dyDescent="0.35">
      <c r="B319" s="189">
        <v>8.5036985612901752</v>
      </c>
      <c r="C319" s="189">
        <v>0.15155258689960599</v>
      </c>
      <c r="D319" s="189">
        <v>0.40542578102419002</v>
      </c>
      <c r="E319" s="189">
        <v>0.42995034245286501</v>
      </c>
      <c r="F319" s="189">
        <v>2.0014397771840001E-3</v>
      </c>
      <c r="H319" s="182">
        <f t="shared" si="43"/>
        <v>1756.8520353590413</v>
      </c>
      <c r="I319"/>
      <c r="K319"/>
      <c r="Q319" s="182">
        <f t="shared" si="44"/>
        <v>1782.261089623302</v>
      </c>
      <c r="R319" s="182">
        <f t="shared" si="36"/>
        <v>1807.9242344302056</v>
      </c>
      <c r="S319" s="182">
        <f t="shared" si="37"/>
        <v>1833.8440106851781</v>
      </c>
      <c r="T319" s="182">
        <f t="shared" si="38"/>
        <v>1860.0229847027001</v>
      </c>
      <c r="U319" s="182">
        <f t="shared" si="39"/>
        <v>1886.4637484603977</v>
      </c>
      <c r="V319" s="182">
        <f t="shared" si="40"/>
        <v>1913.1689198556719</v>
      </c>
      <c r="W319" s="182">
        <f t="shared" si="41"/>
        <v>1940.1411429648995</v>
      </c>
      <c r="X319" s="182">
        <f t="shared" si="42"/>
        <v>1967.383088305219</v>
      </c>
    </row>
    <row r="320" spans="2:24" ht="14.25" customHeight="1" x14ac:dyDescent="0.35">
      <c r="B320" s="189">
        <v>0.61088606457613004</v>
      </c>
      <c r="C320" s="189">
        <v>-1.421874131960974</v>
      </c>
      <c r="D320" s="189">
        <v>2.014653042674E-2</v>
      </c>
      <c r="E320" s="189">
        <v>0.14382039456249199</v>
      </c>
      <c r="F320" s="189">
        <v>7.0914929146983996E-2</v>
      </c>
      <c r="H320" s="182">
        <f t="shared" si="43"/>
        <v>1715.8690176885941</v>
      </c>
      <c r="I320"/>
      <c r="K320"/>
      <c r="Q320" s="182">
        <f t="shared" si="44"/>
        <v>1755.8517752330367</v>
      </c>
      <c r="R320" s="182">
        <f t="shared" si="36"/>
        <v>1796.2343603529239</v>
      </c>
      <c r="S320" s="182">
        <f t="shared" si="37"/>
        <v>1837.0207713240097</v>
      </c>
      <c r="T320" s="182">
        <f t="shared" si="38"/>
        <v>1878.2150464048068</v>
      </c>
      <c r="U320" s="182">
        <f t="shared" si="39"/>
        <v>1919.821264236411</v>
      </c>
      <c r="V320" s="182">
        <f t="shared" si="40"/>
        <v>1961.8435442463317</v>
      </c>
      <c r="W320" s="182">
        <f t="shared" si="41"/>
        <v>2004.2860470563517</v>
      </c>
      <c r="X320" s="182">
        <f t="shared" si="42"/>
        <v>2047.1529748944718</v>
      </c>
    </row>
    <row r="321" spans="2:24" ht="14.25" customHeight="1" x14ac:dyDescent="0.35">
      <c r="B321" s="189">
        <v>0.25404609213749502</v>
      </c>
      <c r="C321" s="189">
        <v>0.118916595305054</v>
      </c>
      <c r="D321" s="189">
        <v>1.792416505750891</v>
      </c>
      <c r="E321" s="189">
        <v>0.282790988266445</v>
      </c>
      <c r="F321" s="189">
        <v>6.1915892880590002E-3</v>
      </c>
      <c r="H321" s="182">
        <f t="shared" si="43"/>
        <v>2939.490080850851</v>
      </c>
      <c r="I321"/>
      <c r="K321"/>
      <c r="Q321" s="182">
        <f t="shared" si="44"/>
        <v>2967.3419533199908</v>
      </c>
      <c r="R321" s="182">
        <f t="shared" si="36"/>
        <v>2995.4723445138229</v>
      </c>
      <c r="S321" s="182">
        <f t="shared" si="37"/>
        <v>3023.8840396195933</v>
      </c>
      <c r="T321" s="182">
        <f t="shared" si="38"/>
        <v>3052.5798516764207</v>
      </c>
      <c r="U321" s="182">
        <f t="shared" si="39"/>
        <v>3081.5626218538168</v>
      </c>
      <c r="V321" s="182">
        <f t="shared" si="40"/>
        <v>3110.8352197329868</v>
      </c>
      <c r="W321" s="182">
        <f t="shared" si="41"/>
        <v>3140.4005435909489</v>
      </c>
      <c r="X321" s="182">
        <f t="shared" si="42"/>
        <v>3170.2615206874907</v>
      </c>
    </row>
    <row r="322" spans="2:24" ht="14.25" customHeight="1" x14ac:dyDescent="0.35">
      <c r="B322" s="189">
        <v>3.6693472166099998E-3</v>
      </c>
      <c r="C322" s="189">
        <v>-2.7568630617415479</v>
      </c>
      <c r="D322" s="189">
        <v>2.1711081238116798</v>
      </c>
      <c r="E322" s="189">
        <v>0.14079811757978999</v>
      </c>
      <c r="F322" s="189">
        <v>4.7302094277289999E-2</v>
      </c>
      <c r="H322" s="182">
        <f t="shared" si="43"/>
        <v>-126.23030286136873</v>
      </c>
      <c r="I322"/>
      <c r="K322"/>
      <c r="Q322" s="182">
        <f t="shared" si="44"/>
        <v>-84.654808151856287</v>
      </c>
      <c r="R322" s="182">
        <f t="shared" si="36"/>
        <v>-42.663558495249163</v>
      </c>
      <c r="S322" s="182">
        <f t="shared" si="37"/>
        <v>-0.2523963420749169</v>
      </c>
      <c r="T322" s="182">
        <f t="shared" si="38"/>
        <v>42.582877432630085</v>
      </c>
      <c r="U322" s="182">
        <f t="shared" si="39"/>
        <v>85.846503945082986</v>
      </c>
      <c r="V322" s="182">
        <f t="shared" si="40"/>
        <v>129.54276672265905</v>
      </c>
      <c r="W322" s="182">
        <f t="shared" si="41"/>
        <v>173.67599212801224</v>
      </c>
      <c r="X322" s="182">
        <f t="shared" si="42"/>
        <v>218.25054978741855</v>
      </c>
    </row>
    <row r="323" spans="2:24" ht="14.25" customHeight="1" x14ac:dyDescent="0.35">
      <c r="B323" s="189">
        <v>1.7534752774179501</v>
      </c>
      <c r="C323" s="189">
        <v>-0.732892746036092</v>
      </c>
      <c r="D323" s="189">
        <v>2.5616057414660069</v>
      </c>
      <c r="E323" s="189">
        <v>1.8800480060000001E-6</v>
      </c>
      <c r="F323" s="189">
        <v>4.9421774591548999E-2</v>
      </c>
      <c r="H323" s="182">
        <f t="shared" si="43"/>
        <v>2409.0899793732665</v>
      </c>
      <c r="I323"/>
      <c r="K323"/>
      <c r="Q323" s="182">
        <f t="shared" si="44"/>
        <v>2446.6701052237377</v>
      </c>
      <c r="R323" s="182">
        <f t="shared" si="36"/>
        <v>2484.6260323327137</v>
      </c>
      <c r="S323" s="182">
        <f t="shared" si="37"/>
        <v>2522.9615187127802</v>
      </c>
      <c r="T323" s="182">
        <f t="shared" si="38"/>
        <v>2561.680359956647</v>
      </c>
      <c r="U323" s="182">
        <f t="shared" si="39"/>
        <v>2600.7863896129516</v>
      </c>
      <c r="V323" s="182">
        <f t="shared" si="40"/>
        <v>2640.28347956582</v>
      </c>
      <c r="W323" s="182">
        <f t="shared" si="41"/>
        <v>2680.1755404182177</v>
      </c>
      <c r="X323" s="182">
        <f t="shared" si="42"/>
        <v>2720.4665218791383</v>
      </c>
    </row>
    <row r="324" spans="2:24" ht="14.25" customHeight="1" x14ac:dyDescent="0.35">
      <c r="B324" s="189">
        <v>0.116435182969938</v>
      </c>
      <c r="C324" s="189">
        <v>-0.38518863776126699</v>
      </c>
      <c r="D324" s="189">
        <v>0.55644199244692805</v>
      </c>
      <c r="E324" s="189">
        <v>0.13948950947570399</v>
      </c>
      <c r="F324" s="189">
        <v>5.7921133364907999E-2</v>
      </c>
      <c r="H324" s="182">
        <f t="shared" si="43"/>
        <v>3081.8261584459428</v>
      </c>
      <c r="I324"/>
      <c r="K324"/>
      <c r="Q324" s="182">
        <f t="shared" si="44"/>
        <v>3118.7686941141133</v>
      </c>
      <c r="R324" s="182">
        <f t="shared" si="36"/>
        <v>3156.0806551389646</v>
      </c>
      <c r="S324" s="182">
        <f t="shared" si="37"/>
        <v>3193.7657357740654</v>
      </c>
      <c r="T324" s="182">
        <f t="shared" si="38"/>
        <v>3231.8276672155162</v>
      </c>
      <c r="U324" s="182">
        <f t="shared" si="39"/>
        <v>3270.270217971382</v>
      </c>
      <c r="V324" s="182">
        <f t="shared" si="40"/>
        <v>3309.097194234806</v>
      </c>
      <c r="W324" s="182">
        <f t="shared" si="41"/>
        <v>3348.3124402608651</v>
      </c>
      <c r="X324" s="182">
        <f t="shared" si="42"/>
        <v>3387.9198387471847</v>
      </c>
    </row>
    <row r="325" spans="2:24" ht="14.25" customHeight="1" x14ac:dyDescent="0.35">
      <c r="B325" s="189">
        <v>4.5151592246548846</v>
      </c>
      <c r="C325" s="189">
        <v>-3.3133379361789901</v>
      </c>
      <c r="D325" s="189">
        <v>0.104147320755391</v>
      </c>
      <c r="E325" s="189">
        <v>1.4585066063670001E-3</v>
      </c>
      <c r="F325" s="189">
        <v>7.983342927513E-2</v>
      </c>
      <c r="H325" s="182">
        <f t="shared" si="43"/>
        <v>-1966.2826250778799</v>
      </c>
      <c r="I325"/>
      <c r="K325"/>
      <c r="Q325" s="182">
        <f t="shared" si="44"/>
        <v>-1929.0528094420006</v>
      </c>
      <c r="R325" s="182">
        <f t="shared" si="36"/>
        <v>-1891.4506956497617</v>
      </c>
      <c r="S325" s="182">
        <f t="shared" si="37"/>
        <v>-1853.472560719601</v>
      </c>
      <c r="T325" s="182">
        <f t="shared" si="38"/>
        <v>-1815.1146444401388</v>
      </c>
      <c r="U325" s="182">
        <f t="shared" si="39"/>
        <v>-1776.3731489978813</v>
      </c>
      <c r="V325" s="182">
        <f t="shared" si="40"/>
        <v>-1737.2442386012026</v>
      </c>
      <c r="W325" s="182">
        <f t="shared" si="41"/>
        <v>-1697.7240391005562</v>
      </c>
      <c r="X325" s="182">
        <f t="shared" si="42"/>
        <v>-1657.8086376049041</v>
      </c>
    </row>
    <row r="326" spans="2:24" ht="14.25" customHeight="1" x14ac:dyDescent="0.35">
      <c r="B326" s="189">
        <v>2.6932113375278E-2</v>
      </c>
      <c r="C326" s="189">
        <v>0.241543026453552</v>
      </c>
      <c r="D326" s="189">
        <v>0.92308911182049402</v>
      </c>
      <c r="E326" s="189">
        <v>2.7412443315428001E-2</v>
      </c>
      <c r="F326" s="189">
        <v>4.4884756729050998E-2</v>
      </c>
      <c r="H326" s="182">
        <f t="shared" si="43"/>
        <v>3106.8166793403489</v>
      </c>
      <c r="I326"/>
      <c r="K326"/>
      <c r="Q326" s="182">
        <f t="shared" si="44"/>
        <v>3134.1642799331485</v>
      </c>
      <c r="R326" s="182">
        <f t="shared" ref="R326:R389" si="45">SUMPRODUCT($B326:$F326,$J$7:$N$7)</f>
        <v>3161.7853565318755</v>
      </c>
      <c r="S326" s="182">
        <f t="shared" ref="S326:S389" si="46">SUMPRODUCT($B326:$F326,$J$8:$N$8)</f>
        <v>3189.6826438965904</v>
      </c>
      <c r="T326" s="182">
        <f t="shared" ref="T326:T389" si="47">SUMPRODUCT($B326:$F326,$J$9:$N$9)</f>
        <v>3217.8589041349519</v>
      </c>
      <c r="U326" s="182">
        <f t="shared" ref="U326:U389" si="48">SUMPRODUCT($B326:$F326,$J$10:$N$10)</f>
        <v>3246.3169269756977</v>
      </c>
      <c r="V326" s="182">
        <f t="shared" ref="V326:V389" si="49">SUMPRODUCT($B326:$F326,$J$11:$N$11)</f>
        <v>3275.0595300448504</v>
      </c>
      <c r="W326" s="182">
        <f t="shared" ref="W326:W389" si="50">SUMPRODUCT($B326:$F326,$J$12:$N$12)</f>
        <v>3304.0895591446952</v>
      </c>
      <c r="X326" s="182">
        <f t="shared" ref="X326:X389" si="51">SUMPRODUCT($B326:$F326,$J$13:$N$13)</f>
        <v>3333.4098885355379</v>
      </c>
    </row>
    <row r="327" spans="2:24" ht="14.25" customHeight="1" x14ac:dyDescent="0.35">
      <c r="B327" s="189">
        <v>2.106310602448E-3</v>
      </c>
      <c r="C327" s="189">
        <v>0.107530153273712</v>
      </c>
      <c r="D327" s="189">
        <v>0.42066769176927798</v>
      </c>
      <c r="E327" s="189">
        <v>0.158976398721551</v>
      </c>
      <c r="F327" s="189">
        <v>4.9628092989657001E-2</v>
      </c>
      <c r="H327" s="182">
        <f t="shared" ref="H327:H390" si="52">SUMPRODUCT(B327:F327,B$3:F$3)</f>
        <v>3502.4393050286167</v>
      </c>
      <c r="I327"/>
      <c r="K327"/>
      <c r="Q327" s="182">
        <f t="shared" ref="Q327:Q390" si="53">SUMPRODUCT(B327:F327,J$6:N$6)</f>
        <v>3535.795526706248</v>
      </c>
      <c r="R327" s="182">
        <f t="shared" si="45"/>
        <v>3569.4853106006558</v>
      </c>
      <c r="S327" s="182">
        <f t="shared" si="46"/>
        <v>3603.5119923340071</v>
      </c>
      <c r="T327" s="182">
        <f t="shared" si="47"/>
        <v>3637.8789408846919</v>
      </c>
      <c r="U327" s="182">
        <f t="shared" si="48"/>
        <v>3672.5895589208835</v>
      </c>
      <c r="V327" s="182">
        <f t="shared" si="49"/>
        <v>3707.6472831374376</v>
      </c>
      <c r="W327" s="182">
        <f t="shared" si="50"/>
        <v>3743.0555845961571</v>
      </c>
      <c r="X327" s="182">
        <f t="shared" si="51"/>
        <v>3778.8179690694637</v>
      </c>
    </row>
    <row r="328" spans="2:24" ht="14.25" customHeight="1" x14ac:dyDescent="0.35">
      <c r="B328" s="189">
        <v>2.1414987707709999E-3</v>
      </c>
      <c r="C328" s="189">
        <v>-0.12825749184971999</v>
      </c>
      <c r="D328" s="189">
        <v>2.0017679134166001E-2</v>
      </c>
      <c r="E328" s="189">
        <v>0.120396750160268</v>
      </c>
      <c r="F328" s="189">
        <v>6.3347410881929994E-2</v>
      </c>
      <c r="H328" s="182">
        <f t="shared" si="52"/>
        <v>3331.6975105962219</v>
      </c>
      <c r="I328"/>
      <c r="K328"/>
      <c r="Q328" s="182">
        <f t="shared" si="53"/>
        <v>3367.0097906231613</v>
      </c>
      <c r="R328" s="182">
        <f t="shared" si="45"/>
        <v>3402.67519345037</v>
      </c>
      <c r="S328" s="182">
        <f t="shared" si="46"/>
        <v>3438.6972503058514</v>
      </c>
      <c r="T328" s="182">
        <f t="shared" si="47"/>
        <v>3475.0795277298862</v>
      </c>
      <c r="U328" s="182">
        <f t="shared" si="48"/>
        <v>3511.8256279281622</v>
      </c>
      <c r="V328" s="182">
        <f t="shared" si="49"/>
        <v>3548.9391891284208</v>
      </c>
      <c r="W328" s="182">
        <f t="shared" si="50"/>
        <v>3586.4238859406823</v>
      </c>
      <c r="X328" s="182">
        <f t="shared" si="51"/>
        <v>3624.2834297210666</v>
      </c>
    </row>
    <row r="329" spans="2:24" ht="14.25" customHeight="1" x14ac:dyDescent="0.35">
      <c r="B329" s="189">
        <v>0.38444712627335298</v>
      </c>
      <c r="C329" s="189">
        <v>0.108836215290053</v>
      </c>
      <c r="D329" s="189">
        <v>1.756271107553161</v>
      </c>
      <c r="E329" s="189">
        <v>0.27128189871147401</v>
      </c>
      <c r="F329" s="189">
        <v>1.0060778149177999E-2</v>
      </c>
      <c r="H329" s="182">
        <f t="shared" si="52"/>
        <v>3004.9906644396774</v>
      </c>
      <c r="I329"/>
      <c r="K329"/>
      <c r="Q329" s="182">
        <f t="shared" si="53"/>
        <v>3033.81050136046</v>
      </c>
      <c r="R329" s="182">
        <f t="shared" si="45"/>
        <v>3062.9185366504503</v>
      </c>
      <c r="S329" s="182">
        <f t="shared" si="46"/>
        <v>3092.3176522933404</v>
      </c>
      <c r="T329" s="182">
        <f t="shared" si="47"/>
        <v>3122.01075909266</v>
      </c>
      <c r="U329" s="182">
        <f t="shared" si="48"/>
        <v>3152.0007969599719</v>
      </c>
      <c r="V329" s="182">
        <f t="shared" si="49"/>
        <v>3182.2907352059578</v>
      </c>
      <c r="W329" s="182">
        <f t="shared" si="50"/>
        <v>3212.8835728344038</v>
      </c>
      <c r="X329" s="182">
        <f t="shared" si="51"/>
        <v>3243.7823388391334</v>
      </c>
    </row>
    <row r="330" spans="2:24" ht="14.25" customHeight="1" x14ac:dyDescent="0.35">
      <c r="B330" s="189">
        <v>2.021097653543E-3</v>
      </c>
      <c r="C330" s="189">
        <v>0.12813373493249999</v>
      </c>
      <c r="D330" s="189">
        <v>0.32382636248413299</v>
      </c>
      <c r="E330" s="189">
        <v>0.169750380967334</v>
      </c>
      <c r="F330" s="189">
        <v>4.8573128114412001E-2</v>
      </c>
      <c r="H330" s="182">
        <f t="shared" si="52"/>
        <v>3485.0720683727595</v>
      </c>
      <c r="I330"/>
      <c r="K330"/>
      <c r="Q330" s="182">
        <f t="shared" si="53"/>
        <v>3517.9343975446559</v>
      </c>
      <c r="R330" s="182">
        <f t="shared" si="45"/>
        <v>3551.1253500082712</v>
      </c>
      <c r="S330" s="182">
        <f t="shared" si="46"/>
        <v>3584.6482119965231</v>
      </c>
      <c r="T330" s="182">
        <f t="shared" si="47"/>
        <v>3618.5063026046564</v>
      </c>
      <c r="U330" s="182">
        <f t="shared" si="48"/>
        <v>3652.7029741188717</v>
      </c>
      <c r="V330" s="182">
        <f t="shared" si="49"/>
        <v>3687.241612348229</v>
      </c>
      <c r="W330" s="182">
        <f t="shared" si="50"/>
        <v>3722.12563695988</v>
      </c>
      <c r="X330" s="182">
        <f t="shared" si="51"/>
        <v>3757.3585018176473</v>
      </c>
    </row>
    <row r="331" spans="2:24" ht="14.25" customHeight="1" x14ac:dyDescent="0.35">
      <c r="B331" s="189">
        <v>2.940335521322E-3</v>
      </c>
      <c r="C331" s="189">
        <v>0.12922578775763399</v>
      </c>
      <c r="D331" s="189">
        <v>1.137827657693274</v>
      </c>
      <c r="E331" s="189">
        <v>0.22465854298740701</v>
      </c>
      <c r="F331" s="189">
        <v>2.6091531953564999E-2</v>
      </c>
      <c r="H331" s="182">
        <f t="shared" si="52"/>
        <v>3215.2817973375081</v>
      </c>
      <c r="I331"/>
      <c r="K331"/>
      <c r="Q331" s="182">
        <f t="shared" si="53"/>
        <v>3245.4303586551241</v>
      </c>
      <c r="R331" s="182">
        <f t="shared" si="45"/>
        <v>3275.8804055859173</v>
      </c>
      <c r="S331" s="182">
        <f t="shared" si="46"/>
        <v>3306.6349529860177</v>
      </c>
      <c r="T331" s="182">
        <f t="shared" si="47"/>
        <v>3337.6970458601199</v>
      </c>
      <c r="U331" s="182">
        <f t="shared" si="48"/>
        <v>3369.0697596629616</v>
      </c>
      <c r="V331" s="182">
        <f t="shared" si="49"/>
        <v>3400.7562006038333</v>
      </c>
      <c r="W331" s="182">
        <f t="shared" si="50"/>
        <v>3432.7595059541127</v>
      </c>
      <c r="X331" s="182">
        <f t="shared" si="51"/>
        <v>3465.0828443578957</v>
      </c>
    </row>
    <row r="332" spans="2:24" ht="14.25" customHeight="1" x14ac:dyDescent="0.35">
      <c r="B332" s="189">
        <v>2.2032464625660001E-3</v>
      </c>
      <c r="C332" s="189">
        <v>0.12628964885833799</v>
      </c>
      <c r="D332" s="189">
        <v>0.361607893871352</v>
      </c>
      <c r="E332" s="189">
        <v>0.172971620996903</v>
      </c>
      <c r="F332" s="189">
        <v>4.7554632283050999E-2</v>
      </c>
      <c r="H332" s="182">
        <f t="shared" si="52"/>
        <v>3474.1945060104713</v>
      </c>
      <c r="I332"/>
      <c r="K332"/>
      <c r="Q332" s="182">
        <f t="shared" si="53"/>
        <v>3506.9769295163724</v>
      </c>
      <c r="R332" s="182">
        <f t="shared" si="45"/>
        <v>3540.0871772573332</v>
      </c>
      <c r="S332" s="182">
        <f t="shared" si="46"/>
        <v>3573.5285274757034</v>
      </c>
      <c r="T332" s="182">
        <f t="shared" si="47"/>
        <v>3607.3042911962566</v>
      </c>
      <c r="U332" s="182">
        <f t="shared" si="48"/>
        <v>3641.4178125540157</v>
      </c>
      <c r="V332" s="182">
        <f t="shared" si="49"/>
        <v>3675.8724691253524</v>
      </c>
      <c r="W332" s="182">
        <f t="shared" si="50"/>
        <v>3710.6716722624033</v>
      </c>
      <c r="X332" s="182">
        <f t="shared" si="51"/>
        <v>3745.818867430823</v>
      </c>
    </row>
    <row r="333" spans="2:24" ht="14.25" customHeight="1" x14ac:dyDescent="0.35">
      <c r="B333" s="189">
        <v>9.3222593037598429</v>
      </c>
      <c r="C333" s="189">
        <v>-2.777843943632055</v>
      </c>
      <c r="D333" s="189">
        <v>0.33146569030420697</v>
      </c>
      <c r="E333" s="189">
        <v>0.37867848705985002</v>
      </c>
      <c r="F333" s="189">
        <v>7.7897756795270001E-2</v>
      </c>
      <c r="H333" s="182">
        <f t="shared" si="52"/>
        <v>274.71226177532299</v>
      </c>
      <c r="I333"/>
      <c r="K333"/>
      <c r="Q333" s="182">
        <f t="shared" si="53"/>
        <v>331.79535471624558</v>
      </c>
      <c r="R333" s="182">
        <f t="shared" si="45"/>
        <v>389.4492785865782</v>
      </c>
      <c r="S333" s="182">
        <f t="shared" si="46"/>
        <v>447.6797416956133</v>
      </c>
      <c r="T333" s="182">
        <f t="shared" si="47"/>
        <v>506.49250943573907</v>
      </c>
      <c r="U333" s="182">
        <f t="shared" si="48"/>
        <v>565.89340485326511</v>
      </c>
      <c r="V333" s="182">
        <f t="shared" si="49"/>
        <v>625.88830922496709</v>
      </c>
      <c r="W333" s="182">
        <f t="shared" si="50"/>
        <v>686.48316264038658</v>
      </c>
      <c r="X333" s="182">
        <f t="shared" si="51"/>
        <v>747.68396458995994</v>
      </c>
    </row>
    <row r="334" spans="2:24" ht="14.25" customHeight="1" x14ac:dyDescent="0.35">
      <c r="B334" s="189">
        <v>21.287246944592571</v>
      </c>
      <c r="C334" s="189">
        <v>-0.24250244693384099</v>
      </c>
      <c r="D334" s="189">
        <v>1.599939127420057</v>
      </c>
      <c r="E334" s="189">
        <v>0.290563269147809</v>
      </c>
      <c r="F334" s="189">
        <v>7.6011398408196998E-2</v>
      </c>
      <c r="H334" s="182">
        <f t="shared" si="52"/>
        <v>2980.1367640271637</v>
      </c>
      <c r="I334"/>
      <c r="K334"/>
      <c r="Q334" s="182">
        <f t="shared" si="53"/>
        <v>3039.2274824309316</v>
      </c>
      <c r="R334" s="182">
        <f t="shared" si="45"/>
        <v>3098.9091080187363</v>
      </c>
      <c r="S334" s="182">
        <f t="shared" si="46"/>
        <v>3159.1875498624204</v>
      </c>
      <c r="T334" s="182">
        <f t="shared" si="47"/>
        <v>3220.0687761245399</v>
      </c>
      <c r="U334" s="182">
        <f t="shared" si="48"/>
        <v>3281.5588146492814</v>
      </c>
      <c r="V334" s="182">
        <f t="shared" si="49"/>
        <v>3343.6637535592699</v>
      </c>
      <c r="W334" s="182">
        <f t="shared" si="50"/>
        <v>3406.3897418583592</v>
      </c>
      <c r="X334" s="182">
        <f t="shared" si="51"/>
        <v>3469.7429900404386</v>
      </c>
    </row>
    <row r="335" spans="2:24" ht="14.25" customHeight="1" x14ac:dyDescent="0.35">
      <c r="B335" s="189">
        <v>7.0056709495754301</v>
      </c>
      <c r="C335" s="189">
        <v>0.24196262475262401</v>
      </c>
      <c r="D335" s="189">
        <v>1.0995877617818259</v>
      </c>
      <c r="E335" s="189">
        <v>3.6902304262000001E-5</v>
      </c>
      <c r="F335" s="189">
        <v>7.3169578394224999E-2</v>
      </c>
      <c r="H335" s="182">
        <f t="shared" si="52"/>
        <v>3527.786888341142</v>
      </c>
      <c r="I335"/>
      <c r="K335"/>
      <c r="Q335" s="182">
        <f t="shared" si="53"/>
        <v>3567.7045828109499</v>
      </c>
      <c r="R335" s="182">
        <f t="shared" si="45"/>
        <v>3608.0214542254562</v>
      </c>
      <c r="S335" s="182">
        <f t="shared" si="46"/>
        <v>3648.7414943541071</v>
      </c>
      <c r="T335" s="182">
        <f t="shared" si="47"/>
        <v>3689.8687348840444</v>
      </c>
      <c r="U335" s="182">
        <f t="shared" si="48"/>
        <v>3731.4072478192816</v>
      </c>
      <c r="V335" s="182">
        <f t="shared" si="49"/>
        <v>3773.3611458838704</v>
      </c>
      <c r="W335" s="182">
        <f t="shared" si="50"/>
        <v>3815.7345829291057</v>
      </c>
      <c r="X335" s="182">
        <f t="shared" si="51"/>
        <v>3858.5317543447936</v>
      </c>
    </row>
    <row r="336" spans="2:24" ht="14.25" customHeight="1" x14ac:dyDescent="0.35">
      <c r="B336" s="189">
        <v>1.5569770398769001E-2</v>
      </c>
      <c r="C336" s="189">
        <v>0.127056026155206</v>
      </c>
      <c r="D336" s="189">
        <v>2.0070691824580999E-2</v>
      </c>
      <c r="E336" s="189">
        <v>0.161202557800108</v>
      </c>
      <c r="F336" s="189">
        <v>5.3344893875565999E-2</v>
      </c>
      <c r="H336" s="182">
        <f t="shared" si="52"/>
        <v>3478.8891797510496</v>
      </c>
      <c r="I336"/>
      <c r="K336"/>
      <c r="Q336" s="182">
        <f t="shared" si="53"/>
        <v>3511.7226681047191</v>
      </c>
      <c r="R336" s="182">
        <f t="shared" si="45"/>
        <v>3544.8844913419257</v>
      </c>
      <c r="S336" s="182">
        <f t="shared" si="46"/>
        <v>3578.3779328115038</v>
      </c>
      <c r="T336" s="182">
        <f t="shared" si="47"/>
        <v>3612.2063086957783</v>
      </c>
      <c r="U336" s="182">
        <f t="shared" si="48"/>
        <v>3646.3729683388951</v>
      </c>
      <c r="V336" s="182">
        <f t="shared" si="49"/>
        <v>3680.881294578443</v>
      </c>
      <c r="W336" s="182">
        <f t="shared" si="50"/>
        <v>3715.7347040803861</v>
      </c>
      <c r="X336" s="182">
        <f t="shared" si="51"/>
        <v>3750.9366476773494</v>
      </c>
    </row>
    <row r="337" spans="2:24" ht="14.25" customHeight="1" x14ac:dyDescent="0.35">
      <c r="B337" s="189">
        <v>0.93389622975001096</v>
      </c>
      <c r="C337" s="189">
        <v>-0.26283645265964301</v>
      </c>
      <c r="D337" s="189">
        <v>1.9219558785254851</v>
      </c>
      <c r="E337" s="189">
        <v>0.33378027350274198</v>
      </c>
      <c r="F337" s="189">
        <v>2.0228598514460002E-3</v>
      </c>
      <c r="H337" s="182">
        <f t="shared" si="52"/>
        <v>2412.0393923952693</v>
      </c>
      <c r="I337"/>
      <c r="K337"/>
      <c r="Q337" s="182">
        <f t="shared" si="53"/>
        <v>2441.3631396346113</v>
      </c>
      <c r="R337" s="182">
        <f t="shared" si="45"/>
        <v>2470.9801243463471</v>
      </c>
      <c r="S337" s="182">
        <f t="shared" si="46"/>
        <v>2500.893278905201</v>
      </c>
      <c r="T337" s="182">
        <f t="shared" si="47"/>
        <v>2531.1055650096428</v>
      </c>
      <c r="U337" s="182">
        <f t="shared" si="48"/>
        <v>2561.6199739751291</v>
      </c>
      <c r="V337" s="182">
        <f t="shared" si="49"/>
        <v>2592.4395270302698</v>
      </c>
      <c r="W337" s="182">
        <f t="shared" si="50"/>
        <v>2623.5672756159629</v>
      </c>
      <c r="X337" s="182">
        <f t="shared" si="51"/>
        <v>2655.006301687512</v>
      </c>
    </row>
    <row r="338" spans="2:24" ht="14.25" customHeight="1" x14ac:dyDescent="0.35">
      <c r="B338" s="189">
        <v>2.6830605035463001E-2</v>
      </c>
      <c r="C338" s="189">
        <v>0.108178359818651</v>
      </c>
      <c r="D338" s="189">
        <v>1.006361046140926</v>
      </c>
      <c r="E338" s="189">
        <v>0.231083071333925</v>
      </c>
      <c r="F338" s="189">
        <v>2.6930950015864999E-2</v>
      </c>
      <c r="H338" s="182">
        <f t="shared" si="52"/>
        <v>3174.451222819197</v>
      </c>
      <c r="I338"/>
      <c r="K338"/>
      <c r="Q338" s="182">
        <f t="shared" si="53"/>
        <v>3204.5471348003857</v>
      </c>
      <c r="R338" s="182">
        <f t="shared" si="45"/>
        <v>3234.9440059013864</v>
      </c>
      <c r="S338" s="182">
        <f t="shared" si="46"/>
        <v>3265.6448457133974</v>
      </c>
      <c r="T338" s="182">
        <f t="shared" si="47"/>
        <v>3296.6526939235282</v>
      </c>
      <c r="U338" s="182">
        <f t="shared" si="48"/>
        <v>3327.9706206157607</v>
      </c>
      <c r="V338" s="182">
        <f t="shared" si="49"/>
        <v>3359.6017265749151</v>
      </c>
      <c r="W338" s="182">
        <f t="shared" si="50"/>
        <v>3391.5491435936619</v>
      </c>
      <c r="X338" s="182">
        <f t="shared" si="51"/>
        <v>3423.8160347825956</v>
      </c>
    </row>
    <row r="339" spans="2:24" ht="14.25" customHeight="1" x14ac:dyDescent="0.35">
      <c r="B339" s="189">
        <v>3.7857595267482149</v>
      </c>
      <c r="C339" s="189">
        <v>-0.11038241624822601</v>
      </c>
      <c r="D339" s="189">
        <v>2.2600656051090001E-2</v>
      </c>
      <c r="E339" s="189">
        <v>0.21890694299312399</v>
      </c>
      <c r="F339" s="189">
        <v>5.9597642315379E-2</v>
      </c>
      <c r="H339" s="182">
        <f t="shared" si="52"/>
        <v>3242.6418965201719</v>
      </c>
      <c r="I339"/>
      <c r="K339"/>
      <c r="Q339" s="182">
        <f t="shared" si="53"/>
        <v>3281.3221297109744</v>
      </c>
      <c r="R339" s="182">
        <f t="shared" si="45"/>
        <v>3320.3891652336843</v>
      </c>
      <c r="S339" s="182">
        <f t="shared" si="46"/>
        <v>3359.8468711116216</v>
      </c>
      <c r="T339" s="182">
        <f t="shared" si="47"/>
        <v>3399.6991540483377</v>
      </c>
      <c r="U339" s="182">
        <f t="shared" si="48"/>
        <v>3439.9499598144216</v>
      </c>
      <c r="V339" s="182">
        <f t="shared" si="49"/>
        <v>3480.6032736381658</v>
      </c>
      <c r="W339" s="182">
        <f t="shared" si="50"/>
        <v>3521.6631206001475</v>
      </c>
      <c r="X339" s="182">
        <f t="shared" si="51"/>
        <v>3563.13356603175</v>
      </c>
    </row>
    <row r="340" spans="2:24" ht="14.25" customHeight="1" x14ac:dyDescent="0.35">
      <c r="B340" s="189">
        <v>7.0001561026595853</v>
      </c>
      <c r="C340" s="189">
        <v>0.188215134712301</v>
      </c>
      <c r="D340" s="189">
        <v>1.5437543836353891</v>
      </c>
      <c r="E340" s="189">
        <v>3.9913322737499999E-4</v>
      </c>
      <c r="F340" s="189">
        <v>6.7992198565371004E-2</v>
      </c>
      <c r="H340" s="182">
        <f t="shared" si="52"/>
        <v>3469.1078498255988</v>
      </c>
      <c r="I340"/>
      <c r="K340"/>
      <c r="Q340" s="182">
        <f t="shared" si="53"/>
        <v>3509.2672171668078</v>
      </c>
      <c r="R340" s="182">
        <f t="shared" si="45"/>
        <v>3549.8281781814294</v>
      </c>
      <c r="S340" s="182">
        <f t="shared" si="46"/>
        <v>3590.7947488061968</v>
      </c>
      <c r="T340" s="182">
        <f t="shared" si="47"/>
        <v>3632.1709851372125</v>
      </c>
      <c r="U340" s="182">
        <f t="shared" si="48"/>
        <v>3673.9609838315378</v>
      </c>
      <c r="V340" s="182">
        <f t="shared" si="49"/>
        <v>3716.1688825128062</v>
      </c>
      <c r="W340" s="182">
        <f t="shared" si="50"/>
        <v>3758.7988601808884</v>
      </c>
      <c r="X340" s="182">
        <f t="shared" si="51"/>
        <v>3801.8551376256501</v>
      </c>
    </row>
    <row r="341" spans="2:24" ht="14.25" customHeight="1" x14ac:dyDescent="0.35">
      <c r="B341" s="189">
        <v>0.32252308192337897</v>
      </c>
      <c r="C341" s="189">
        <v>9.6887392800489996E-2</v>
      </c>
      <c r="D341" s="189">
        <v>1.6159755359388761</v>
      </c>
      <c r="E341" s="189">
        <v>0.26143833805092997</v>
      </c>
      <c r="F341" s="189">
        <v>1.4362590497788E-2</v>
      </c>
      <c r="H341" s="182">
        <f t="shared" si="52"/>
        <v>3058.2165599697892</v>
      </c>
      <c r="I341"/>
      <c r="K341"/>
      <c r="Q341" s="182">
        <f t="shared" si="53"/>
        <v>3087.6800631412357</v>
      </c>
      <c r="R341" s="182">
        <f t="shared" si="45"/>
        <v>3117.4382013443956</v>
      </c>
      <c r="S341" s="182">
        <f t="shared" si="46"/>
        <v>3147.4939209295881</v>
      </c>
      <c r="T341" s="182">
        <f t="shared" si="47"/>
        <v>3177.8501977106316</v>
      </c>
      <c r="U341" s="182">
        <f t="shared" si="48"/>
        <v>3208.5100372594861</v>
      </c>
      <c r="V341" s="182">
        <f t="shared" si="49"/>
        <v>3239.4764752038286</v>
      </c>
      <c r="W341" s="182">
        <f t="shared" si="50"/>
        <v>3270.7525775276154</v>
      </c>
      <c r="X341" s="182">
        <f t="shared" si="51"/>
        <v>3302.3414408746398</v>
      </c>
    </row>
    <row r="342" spans="2:24" ht="14.25" customHeight="1" x14ac:dyDescent="0.35">
      <c r="B342" s="189">
        <v>10.18896308782009</v>
      </c>
      <c r="C342" s="189">
        <v>-0.40261119052210198</v>
      </c>
      <c r="D342" s="189">
        <v>0.28424472915472299</v>
      </c>
      <c r="E342" s="189">
        <v>0.20423866203200899</v>
      </c>
      <c r="F342" s="189">
        <v>7.9926719628301002E-2</v>
      </c>
      <c r="H342" s="182">
        <f t="shared" si="52"/>
        <v>3028.8257478774485</v>
      </c>
      <c r="I342"/>
      <c r="K342"/>
      <c r="Q342" s="182">
        <f t="shared" si="53"/>
        <v>3077.5850733713642</v>
      </c>
      <c r="R342" s="182">
        <f t="shared" si="45"/>
        <v>3126.8319921202187</v>
      </c>
      <c r="S342" s="182">
        <f t="shared" si="46"/>
        <v>3176.5713800565618</v>
      </c>
      <c r="T342" s="182">
        <f t="shared" si="47"/>
        <v>3226.8081618722681</v>
      </c>
      <c r="U342" s="182">
        <f t="shared" si="48"/>
        <v>3277.5473115061313</v>
      </c>
      <c r="V342" s="182">
        <f t="shared" si="49"/>
        <v>3328.7938526363332</v>
      </c>
      <c r="W342" s="182">
        <f t="shared" si="50"/>
        <v>3380.5528591778375</v>
      </c>
      <c r="X342" s="182">
        <f t="shared" si="51"/>
        <v>3432.8294557847566</v>
      </c>
    </row>
    <row r="343" spans="2:24" ht="14.25" customHeight="1" x14ac:dyDescent="0.35">
      <c r="B343" s="189">
        <v>3.8407064693742989</v>
      </c>
      <c r="C343" s="189">
        <v>6.8299362612637998E-2</v>
      </c>
      <c r="D343" s="189">
        <v>8.9251173021942007E-2</v>
      </c>
      <c r="E343" s="189">
        <v>5.576873064171E-2</v>
      </c>
      <c r="F343" s="189">
        <v>7.6031550221564007E-2</v>
      </c>
      <c r="H343" s="182">
        <f t="shared" si="52"/>
        <v>3465.3763563176603</v>
      </c>
      <c r="I343"/>
      <c r="K343"/>
      <c r="Q343" s="182">
        <f t="shared" si="53"/>
        <v>3503.573630884543</v>
      </c>
      <c r="R343" s="182">
        <f t="shared" si="45"/>
        <v>3542.1528781970947</v>
      </c>
      <c r="S343" s="182">
        <f t="shared" si="46"/>
        <v>3581.1179179827714</v>
      </c>
      <c r="T343" s="182">
        <f t="shared" si="47"/>
        <v>3620.4726081663052</v>
      </c>
      <c r="U343" s="182">
        <f t="shared" si="48"/>
        <v>3660.2208452516743</v>
      </c>
      <c r="V343" s="182">
        <f t="shared" si="49"/>
        <v>3700.3665647078969</v>
      </c>
      <c r="W343" s="182">
        <f t="shared" si="50"/>
        <v>3740.9137413586823</v>
      </c>
      <c r="X343" s="182">
        <f t="shared" si="51"/>
        <v>3781.8663897759748</v>
      </c>
    </row>
    <row r="344" spans="2:24" ht="14.25" customHeight="1" x14ac:dyDescent="0.35">
      <c r="B344" s="189">
        <v>4.5756782272140001E-2</v>
      </c>
      <c r="C344" s="189">
        <v>-3.311089552852799</v>
      </c>
      <c r="D344" s="189">
        <v>5.8310310103477002E-2</v>
      </c>
      <c r="E344" s="189">
        <v>0.42902552662601301</v>
      </c>
      <c r="F344" s="189">
        <v>9.5749369697020002E-3</v>
      </c>
      <c r="H344" s="182">
        <f t="shared" si="52"/>
        <v>-2469.7323712530106</v>
      </c>
      <c r="I344"/>
      <c r="K344"/>
      <c r="Q344" s="182">
        <f t="shared" si="53"/>
        <v>-2442.9304175588513</v>
      </c>
      <c r="R344" s="182">
        <f t="shared" si="45"/>
        <v>-2415.86044432775</v>
      </c>
      <c r="S344" s="182">
        <f t="shared" si="46"/>
        <v>-2388.5197713643383</v>
      </c>
      <c r="T344" s="182">
        <f t="shared" si="47"/>
        <v>-2360.9056916712921</v>
      </c>
      <c r="U344" s="182">
        <f t="shared" si="48"/>
        <v>-2333.0154711813157</v>
      </c>
      <c r="V344" s="182">
        <f t="shared" si="49"/>
        <v>-2304.8463484864392</v>
      </c>
      <c r="W344" s="182">
        <f t="shared" si="50"/>
        <v>-2276.3955345646136</v>
      </c>
      <c r="X344" s="182">
        <f t="shared" si="51"/>
        <v>-2247.6602125035706</v>
      </c>
    </row>
    <row r="345" spans="2:24" ht="14.25" customHeight="1" x14ac:dyDescent="0.35">
      <c r="B345" s="189">
        <v>7.2788903678075867</v>
      </c>
      <c r="C345" s="189">
        <v>0.20383696863728001</v>
      </c>
      <c r="D345" s="189">
        <v>3.0831379668181998E-2</v>
      </c>
      <c r="E345" s="189">
        <v>0.14249423712286999</v>
      </c>
      <c r="F345" s="189">
        <v>7.1901586942831996E-2</v>
      </c>
      <c r="H345" s="182">
        <f t="shared" si="52"/>
        <v>3486.882122747988</v>
      </c>
      <c r="I345"/>
      <c r="K345"/>
      <c r="Q345" s="182">
        <f t="shared" si="53"/>
        <v>3527.3106948361265</v>
      </c>
      <c r="R345" s="182">
        <f t="shared" si="45"/>
        <v>3568.143552645146</v>
      </c>
      <c r="S345" s="182">
        <f t="shared" si="46"/>
        <v>3609.3847390322562</v>
      </c>
      <c r="T345" s="182">
        <f t="shared" si="47"/>
        <v>3651.0383372832366</v>
      </c>
      <c r="U345" s="182">
        <f t="shared" si="48"/>
        <v>3693.1084715167281</v>
      </c>
      <c r="V345" s="182">
        <f t="shared" si="49"/>
        <v>3735.5993070925529</v>
      </c>
      <c r="W345" s="182">
        <f t="shared" si="50"/>
        <v>3778.5150510241374</v>
      </c>
      <c r="X345" s="182">
        <f t="shared" si="51"/>
        <v>3821.859952395037</v>
      </c>
    </row>
    <row r="346" spans="2:24" ht="14.25" customHeight="1" x14ac:dyDescent="0.35">
      <c r="B346" s="189">
        <v>6.3727832908419997E-3</v>
      </c>
      <c r="C346" s="189">
        <v>0.129538613736812</v>
      </c>
      <c r="D346" s="189">
        <v>1.744308345422841</v>
      </c>
      <c r="E346" s="189">
        <v>0.22963552146903801</v>
      </c>
      <c r="F346" s="189">
        <v>1.4751025773942999E-2</v>
      </c>
      <c r="H346" s="182">
        <f t="shared" si="52"/>
        <v>3075.8952464264548</v>
      </c>
      <c r="I346"/>
      <c r="K346"/>
      <c r="Q346" s="182">
        <f t="shared" si="53"/>
        <v>3104.6491970671354</v>
      </c>
      <c r="R346" s="182">
        <f t="shared" si="45"/>
        <v>3133.6906872142231</v>
      </c>
      <c r="S346" s="182">
        <f t="shared" si="46"/>
        <v>3163.0225922627815</v>
      </c>
      <c r="T346" s="182">
        <f t="shared" si="47"/>
        <v>3192.6478163618249</v>
      </c>
      <c r="U346" s="182">
        <f t="shared" si="48"/>
        <v>3222.5692927018595</v>
      </c>
      <c r="V346" s="182">
        <f t="shared" si="49"/>
        <v>3252.789983805294</v>
      </c>
      <c r="W346" s="182">
        <f t="shared" si="50"/>
        <v>3283.3128818197638</v>
      </c>
      <c r="X346" s="182">
        <f t="shared" si="51"/>
        <v>3314.1410088143771</v>
      </c>
    </row>
    <row r="347" spans="2:24" ht="14.25" customHeight="1" x14ac:dyDescent="0.35">
      <c r="B347" s="189">
        <v>9.2565292678735922</v>
      </c>
      <c r="C347" s="189">
        <v>-2.7103959487621161</v>
      </c>
      <c r="D347" s="189">
        <v>0.352027681224726</v>
      </c>
      <c r="E347" s="189">
        <v>0.37414077179159899</v>
      </c>
      <c r="F347" s="189">
        <v>7.7635098158356994E-2</v>
      </c>
      <c r="H347" s="182">
        <f t="shared" si="52"/>
        <v>364.01551593956856</v>
      </c>
      <c r="I347"/>
      <c r="K347"/>
      <c r="Q347" s="182">
        <f t="shared" si="53"/>
        <v>420.86489681490548</v>
      </c>
      <c r="R347" s="182">
        <f t="shared" si="45"/>
        <v>478.28277149899668</v>
      </c>
      <c r="S347" s="182">
        <f t="shared" si="46"/>
        <v>536.27482492992795</v>
      </c>
      <c r="T347" s="182">
        <f t="shared" si="47"/>
        <v>594.84679889516929</v>
      </c>
      <c r="U347" s="182">
        <f t="shared" si="48"/>
        <v>654.00449260006189</v>
      </c>
      <c r="V347" s="182">
        <f t="shared" si="49"/>
        <v>713.75376324200397</v>
      </c>
      <c r="W347" s="182">
        <f t="shared" si="50"/>
        <v>774.10052659036546</v>
      </c>
      <c r="X347" s="182">
        <f t="shared" si="51"/>
        <v>835.0507575722113</v>
      </c>
    </row>
    <row r="348" spans="2:24" ht="14.25" customHeight="1" x14ac:dyDescent="0.35">
      <c r="B348" s="189">
        <v>0.54223773223687899</v>
      </c>
      <c r="C348" s="189">
        <v>-0.45928563764666003</v>
      </c>
      <c r="D348" s="189">
        <v>2.3921193725071581</v>
      </c>
      <c r="E348" s="189">
        <v>2.4029927294999999E-5</v>
      </c>
      <c r="F348" s="189">
        <v>4.6226235663011997E-2</v>
      </c>
      <c r="H348" s="182">
        <f t="shared" si="52"/>
        <v>2734.285942282605</v>
      </c>
      <c r="I348"/>
      <c r="K348"/>
      <c r="Q348" s="182">
        <f t="shared" si="53"/>
        <v>2769.4148221810619</v>
      </c>
      <c r="R348" s="182">
        <f t="shared" si="45"/>
        <v>2804.894990878503</v>
      </c>
      <c r="S348" s="182">
        <f t="shared" si="46"/>
        <v>2840.7299612629186</v>
      </c>
      <c r="T348" s="182">
        <f t="shared" si="47"/>
        <v>2876.9232813511785</v>
      </c>
      <c r="U348" s="182">
        <f t="shared" si="48"/>
        <v>2913.478534640321</v>
      </c>
      <c r="V348" s="182">
        <f t="shared" si="49"/>
        <v>2950.3993404623548</v>
      </c>
      <c r="W348" s="182">
        <f t="shared" si="50"/>
        <v>2987.6893543426095</v>
      </c>
      <c r="X348" s="182">
        <f t="shared" si="51"/>
        <v>3025.3522683616657</v>
      </c>
    </row>
    <row r="349" spans="2:24" ht="14.25" customHeight="1" x14ac:dyDescent="0.35">
      <c r="B349" s="189">
        <v>11.051960012843031</v>
      </c>
      <c r="C349" s="189">
        <v>0.241138880367301</v>
      </c>
      <c r="D349" s="189">
        <v>2.8118236897135E-2</v>
      </c>
      <c r="E349" s="189">
        <v>0.42685247086067801</v>
      </c>
      <c r="F349" s="189">
        <v>2.239281281849E-3</v>
      </c>
      <c r="H349" s="182">
        <f t="shared" si="52"/>
        <v>1365.1907909503514</v>
      </c>
      <c r="I349"/>
      <c r="K349"/>
      <c r="Q349" s="182">
        <f t="shared" si="53"/>
        <v>1388.3464775424891</v>
      </c>
      <c r="R349" s="182">
        <f t="shared" si="45"/>
        <v>1411.7337210005485</v>
      </c>
      <c r="S349" s="182">
        <f t="shared" si="46"/>
        <v>1435.3548368931886</v>
      </c>
      <c r="T349" s="182">
        <f t="shared" si="47"/>
        <v>1459.2121639447548</v>
      </c>
      <c r="U349" s="182">
        <f t="shared" si="48"/>
        <v>1483.3080642668367</v>
      </c>
      <c r="V349" s="182">
        <f t="shared" si="49"/>
        <v>1507.6449235921393</v>
      </c>
      <c r="W349" s="182">
        <f t="shared" si="50"/>
        <v>1532.2251515106955</v>
      </c>
      <c r="X349" s="182">
        <f t="shared" si="51"/>
        <v>1557.0511817084368</v>
      </c>
    </row>
    <row r="350" spans="2:24" ht="14.25" customHeight="1" x14ac:dyDescent="0.35">
      <c r="B350" s="189">
        <v>7.8186177831180901</v>
      </c>
      <c r="C350" s="189">
        <v>0.17258384456940901</v>
      </c>
      <c r="D350" s="189">
        <v>2.3922456401071001E-2</v>
      </c>
      <c r="E350" s="189">
        <v>0.11795566399592899</v>
      </c>
      <c r="F350" s="189">
        <v>7.7130080627744999E-2</v>
      </c>
      <c r="H350" s="182">
        <f t="shared" si="52"/>
        <v>3482.6566737695994</v>
      </c>
      <c r="I350"/>
      <c r="K350"/>
      <c r="Q350" s="182">
        <f t="shared" si="53"/>
        <v>3524.1756583676015</v>
      </c>
      <c r="R350" s="182">
        <f t="shared" si="45"/>
        <v>3566.1098328115841</v>
      </c>
      <c r="S350" s="182">
        <f t="shared" si="46"/>
        <v>3608.463349000006</v>
      </c>
      <c r="T350" s="182">
        <f t="shared" si="47"/>
        <v>3651.2404003503125</v>
      </c>
      <c r="U350" s="182">
        <f t="shared" si="48"/>
        <v>3694.4452222141213</v>
      </c>
      <c r="V350" s="182">
        <f t="shared" si="49"/>
        <v>3738.0820922965686</v>
      </c>
      <c r="W350" s="182">
        <f t="shared" si="50"/>
        <v>3782.1553310798404</v>
      </c>
      <c r="X350" s="182">
        <f t="shared" si="51"/>
        <v>3826.6693022509448</v>
      </c>
    </row>
    <row r="351" spans="2:24" ht="14.25" customHeight="1" x14ac:dyDescent="0.35">
      <c r="B351" s="189">
        <v>24.25382324501447</v>
      </c>
      <c r="C351" s="189">
        <v>2.3575033283062E-2</v>
      </c>
      <c r="D351" s="189">
        <v>3.8669395900962002E-2</v>
      </c>
      <c r="E351" s="189">
        <v>0.42923710690486699</v>
      </c>
      <c r="F351" s="189">
        <v>5.0929428417889999E-2</v>
      </c>
      <c r="H351" s="182">
        <f t="shared" si="52"/>
        <v>1691.7752593233299</v>
      </c>
      <c r="I351"/>
      <c r="K351"/>
      <c r="Q351" s="182">
        <f t="shared" si="53"/>
        <v>1737.4049865200986</v>
      </c>
      <c r="R351" s="182">
        <f t="shared" si="45"/>
        <v>1783.4910109888356</v>
      </c>
      <c r="S351" s="182">
        <f t="shared" si="46"/>
        <v>1830.0378957022594</v>
      </c>
      <c r="T351" s="182">
        <f t="shared" si="47"/>
        <v>1877.0502492628175</v>
      </c>
      <c r="U351" s="182">
        <f t="shared" si="48"/>
        <v>1924.5327263589811</v>
      </c>
      <c r="V351" s="182">
        <f t="shared" si="49"/>
        <v>1972.4900282261065</v>
      </c>
      <c r="W351" s="182">
        <f t="shared" si="50"/>
        <v>2020.9269031119029</v>
      </c>
      <c r="X351" s="182">
        <f t="shared" si="51"/>
        <v>2069.8481467465576</v>
      </c>
    </row>
    <row r="352" spans="2:24" ht="14.25" customHeight="1" x14ac:dyDescent="0.35">
      <c r="B352" s="189">
        <v>4.0365050292880001E-3</v>
      </c>
      <c r="C352" s="189">
        <v>0.127010326992059</v>
      </c>
      <c r="D352" s="189">
        <v>2.0923644776094999E-2</v>
      </c>
      <c r="E352" s="189">
        <v>0.160913780580447</v>
      </c>
      <c r="F352" s="189">
        <v>5.3343879412018E-2</v>
      </c>
      <c r="H352" s="182">
        <f t="shared" si="52"/>
        <v>3479.1663670049174</v>
      </c>
      <c r="I352"/>
      <c r="K352"/>
      <c r="Q352" s="182">
        <f t="shared" si="53"/>
        <v>3511.9895098603793</v>
      </c>
      <c r="R352" s="182">
        <f t="shared" si="45"/>
        <v>3545.1408841443954</v>
      </c>
      <c r="S352" s="182">
        <f t="shared" si="46"/>
        <v>3578.6237721712514</v>
      </c>
      <c r="T352" s="182">
        <f t="shared" si="47"/>
        <v>3612.4414890783764</v>
      </c>
      <c r="U352" s="182">
        <f t="shared" si="48"/>
        <v>3646.5973831545725</v>
      </c>
      <c r="V352" s="182">
        <f t="shared" si="49"/>
        <v>3681.09483617153</v>
      </c>
      <c r="W352" s="182">
        <f t="shared" si="50"/>
        <v>3715.937263718658</v>
      </c>
      <c r="X352" s="182">
        <f t="shared" si="51"/>
        <v>3751.1281155412566</v>
      </c>
    </row>
    <row r="353" spans="2:24" ht="14.25" customHeight="1" x14ac:dyDescent="0.35">
      <c r="B353" s="189">
        <v>0.49115834250408602</v>
      </c>
      <c r="C353" s="189">
        <v>0.119705127699325</v>
      </c>
      <c r="D353" s="189">
        <v>1.798645030574445</v>
      </c>
      <c r="E353" s="189">
        <v>0.28472263629973998</v>
      </c>
      <c r="F353" s="189">
        <v>6.5710782956139996E-3</v>
      </c>
      <c r="H353" s="182">
        <f t="shared" si="52"/>
        <v>2943.2369242653344</v>
      </c>
      <c r="I353"/>
      <c r="K353"/>
      <c r="Q353" s="182">
        <f t="shared" si="53"/>
        <v>2971.3982910478107</v>
      </c>
      <c r="R353" s="182">
        <f t="shared" si="45"/>
        <v>2999.8412714981118</v>
      </c>
      <c r="S353" s="182">
        <f t="shared" si="46"/>
        <v>3028.5686817529167</v>
      </c>
      <c r="T353" s="182">
        <f t="shared" si="47"/>
        <v>3057.5833661102697</v>
      </c>
      <c r="U353" s="182">
        <f t="shared" si="48"/>
        <v>3086.8881973111957</v>
      </c>
      <c r="V353" s="182">
        <f t="shared" si="49"/>
        <v>3116.486076824131</v>
      </c>
      <c r="W353" s="182">
        <f t="shared" si="50"/>
        <v>3146.3799351321964</v>
      </c>
      <c r="X353" s="182">
        <f t="shared" si="51"/>
        <v>3176.5727320233414</v>
      </c>
    </row>
    <row r="354" spans="2:24" ht="14.25" customHeight="1" x14ac:dyDescent="0.35">
      <c r="B354" s="189">
        <v>2.1236543170879999E-3</v>
      </c>
      <c r="C354" s="189">
        <v>-2.4396992986910071</v>
      </c>
      <c r="D354" s="189">
        <v>2.457401290540369</v>
      </c>
      <c r="E354" s="189">
        <v>9.6589720669734994E-2</v>
      </c>
      <c r="F354" s="189">
        <v>4.5887364051142999E-2</v>
      </c>
      <c r="H354" s="182">
        <f t="shared" si="52"/>
        <v>241.61159607733748</v>
      </c>
      <c r="I354"/>
      <c r="K354"/>
      <c r="Q354" s="182">
        <f t="shared" si="53"/>
        <v>281.9358812671926</v>
      </c>
      <c r="R354" s="182">
        <f t="shared" si="45"/>
        <v>322.66340930894626</v>
      </c>
      <c r="S354" s="182">
        <f t="shared" si="46"/>
        <v>363.79821263111808</v>
      </c>
      <c r="T354" s="182">
        <f t="shared" si="47"/>
        <v>405.3443639865111</v>
      </c>
      <c r="U354" s="182">
        <f t="shared" si="48"/>
        <v>447.30597685545808</v>
      </c>
      <c r="V354" s="182">
        <f t="shared" si="49"/>
        <v>489.68720585309484</v>
      </c>
      <c r="W354" s="182">
        <f t="shared" si="50"/>
        <v>532.4922471407076</v>
      </c>
      <c r="X354" s="182">
        <f t="shared" si="51"/>
        <v>575.72533884119662</v>
      </c>
    </row>
    <row r="355" spans="2:24" ht="14.25" customHeight="1" x14ac:dyDescent="0.35">
      <c r="B355" s="189">
        <v>2.0787231015E-3</v>
      </c>
      <c r="C355" s="189">
        <v>-0.41928523840919202</v>
      </c>
      <c r="D355" s="189">
        <v>0.93222492538308199</v>
      </c>
      <c r="E355" s="189">
        <v>0.140653243955465</v>
      </c>
      <c r="F355" s="189">
        <v>5.2337880665759E-2</v>
      </c>
      <c r="H355" s="182">
        <f t="shared" si="52"/>
        <v>3012.3478815896642</v>
      </c>
      <c r="I355"/>
      <c r="K355"/>
      <c r="Q355" s="182">
        <f t="shared" si="53"/>
        <v>3048.9882899688423</v>
      </c>
      <c r="R355" s="182">
        <f t="shared" si="45"/>
        <v>3085.9951024318129</v>
      </c>
      <c r="S355" s="182">
        <f t="shared" si="46"/>
        <v>3123.3719830194132</v>
      </c>
      <c r="T355" s="182">
        <f t="shared" si="47"/>
        <v>3161.1226324128884</v>
      </c>
      <c r="U355" s="182">
        <f t="shared" si="48"/>
        <v>3199.2507883002995</v>
      </c>
      <c r="V355" s="182">
        <f t="shared" si="49"/>
        <v>3237.7602257465842</v>
      </c>
      <c r="W355" s="182">
        <f t="shared" si="50"/>
        <v>3276.6547575673317</v>
      </c>
      <c r="X355" s="182">
        <f t="shared" si="51"/>
        <v>3315.9382347062869</v>
      </c>
    </row>
    <row r="356" spans="2:24" ht="14.25" customHeight="1" x14ac:dyDescent="0.35">
      <c r="B356" s="189">
        <v>7.3528966166555696</v>
      </c>
      <c r="C356" s="189">
        <v>0.14259282423702799</v>
      </c>
      <c r="D356" s="189">
        <v>1.432958814151559</v>
      </c>
      <c r="E356" s="189">
        <v>3.4397463958740999E-2</v>
      </c>
      <c r="F356" s="189">
        <v>6.8733492022707995E-2</v>
      </c>
      <c r="H356" s="182">
        <f t="shared" si="52"/>
        <v>3500.143798553775</v>
      </c>
      <c r="I356"/>
      <c r="K356"/>
      <c r="Q356" s="182">
        <f t="shared" si="53"/>
        <v>3541.7452652155516</v>
      </c>
      <c r="R356" s="182">
        <f t="shared" si="45"/>
        <v>3583.7627465439468</v>
      </c>
      <c r="S356" s="182">
        <f t="shared" si="46"/>
        <v>3626.2004026856257</v>
      </c>
      <c r="T356" s="182">
        <f t="shared" si="47"/>
        <v>3669.062435388721</v>
      </c>
      <c r="U356" s="182">
        <f t="shared" si="48"/>
        <v>3712.3530884188476</v>
      </c>
      <c r="V356" s="182">
        <f t="shared" si="49"/>
        <v>3756.0766479792751</v>
      </c>
      <c r="W356" s="182">
        <f t="shared" si="50"/>
        <v>3800.2374431353078</v>
      </c>
      <c r="X356" s="182">
        <f t="shared" si="51"/>
        <v>3844.8398462429</v>
      </c>
    </row>
    <row r="357" spans="2:24" ht="14.25" customHeight="1" x14ac:dyDescent="0.35">
      <c r="B357" s="189">
        <v>2.4232335906079999E-3</v>
      </c>
      <c r="C357" s="189">
        <v>0.17513572147686399</v>
      </c>
      <c r="D357" s="189">
        <v>6.1865424831973999E-2</v>
      </c>
      <c r="E357" s="189">
        <v>0.12653627816787699</v>
      </c>
      <c r="F357" s="189">
        <v>5.5449054128934999E-2</v>
      </c>
      <c r="H357" s="182">
        <f t="shared" si="52"/>
        <v>3497.4960812065947</v>
      </c>
      <c r="I357"/>
      <c r="K357"/>
      <c r="Q357" s="182">
        <f t="shared" si="53"/>
        <v>3529.7528624767074</v>
      </c>
      <c r="R357" s="182">
        <f t="shared" si="45"/>
        <v>3562.3322115595201</v>
      </c>
      <c r="S357" s="182">
        <f t="shared" si="46"/>
        <v>3595.2373541331613</v>
      </c>
      <c r="T357" s="182">
        <f t="shared" si="47"/>
        <v>3628.4715481325384</v>
      </c>
      <c r="U357" s="182">
        <f t="shared" si="48"/>
        <v>3662.0380840719099</v>
      </c>
      <c r="V357" s="182">
        <f t="shared" si="49"/>
        <v>3695.9402853706752</v>
      </c>
      <c r="W357" s="182">
        <f t="shared" si="50"/>
        <v>3730.1815086824276</v>
      </c>
      <c r="X357" s="182">
        <f t="shared" si="51"/>
        <v>3764.7651442272982</v>
      </c>
    </row>
    <row r="358" spans="2:24" ht="14.25" customHeight="1" x14ac:dyDescent="0.35">
      <c r="B358" s="189">
        <v>0.24888515422619101</v>
      </c>
      <c r="C358" s="189">
        <v>0.15809046360484699</v>
      </c>
      <c r="D358" s="189">
        <v>1.13114343056234</v>
      </c>
      <c r="E358" s="189">
        <v>0.20208333188570801</v>
      </c>
      <c r="F358" s="189">
        <v>2.972859369105E-2</v>
      </c>
      <c r="H358" s="182">
        <f t="shared" si="52"/>
        <v>3277.0646367258441</v>
      </c>
      <c r="I358"/>
      <c r="K358"/>
      <c r="Q358" s="182">
        <f t="shared" si="53"/>
        <v>3307.6774225955469</v>
      </c>
      <c r="R358" s="182">
        <f t="shared" si="45"/>
        <v>3338.5963363239471</v>
      </c>
      <c r="S358" s="182">
        <f t="shared" si="46"/>
        <v>3369.8244391896324</v>
      </c>
      <c r="T358" s="182">
        <f t="shared" si="47"/>
        <v>3401.3648230839731</v>
      </c>
      <c r="U358" s="182">
        <f t="shared" si="48"/>
        <v>3433.2206108172577</v>
      </c>
      <c r="V358" s="182">
        <f t="shared" si="49"/>
        <v>3465.3949564278751</v>
      </c>
      <c r="W358" s="182">
        <f t="shared" si="50"/>
        <v>3497.8910454945985</v>
      </c>
      <c r="X358" s="182">
        <f t="shared" si="51"/>
        <v>3530.7120954519896</v>
      </c>
    </row>
    <row r="359" spans="2:24" ht="14.25" customHeight="1" x14ac:dyDescent="0.35">
      <c r="B359" s="189">
        <v>9.6410031659217506</v>
      </c>
      <c r="C359" s="189">
        <v>-2.869925411329552</v>
      </c>
      <c r="D359" s="189">
        <v>0.27089854751699</v>
      </c>
      <c r="E359" s="189">
        <v>0.38737479565801802</v>
      </c>
      <c r="F359" s="189">
        <v>7.8828490751433999E-2</v>
      </c>
      <c r="H359" s="182">
        <f t="shared" si="52"/>
        <v>145.42995403802934</v>
      </c>
      <c r="I359"/>
      <c r="K359"/>
      <c r="Q359" s="182">
        <f t="shared" si="53"/>
        <v>203.03304087066363</v>
      </c>
      <c r="R359" s="182">
        <f t="shared" si="45"/>
        <v>261.21215857162315</v>
      </c>
      <c r="S359" s="182">
        <f t="shared" si="46"/>
        <v>319.9730674495936</v>
      </c>
      <c r="T359" s="182">
        <f t="shared" si="47"/>
        <v>379.32158541634226</v>
      </c>
      <c r="U359" s="182">
        <f t="shared" si="48"/>
        <v>439.2635885627592</v>
      </c>
      <c r="V359" s="182">
        <f t="shared" si="49"/>
        <v>499.80501174064057</v>
      </c>
      <c r="W359" s="182">
        <f t="shared" si="50"/>
        <v>560.9518491503004</v>
      </c>
      <c r="X359" s="182">
        <f t="shared" si="51"/>
        <v>622.71015493405775</v>
      </c>
    </row>
    <row r="360" spans="2:24" ht="14.25" customHeight="1" x14ac:dyDescent="0.35">
      <c r="B360" s="189">
        <v>0.24492325545792201</v>
      </c>
      <c r="C360" s="189">
        <v>-0.130344068158637</v>
      </c>
      <c r="D360" s="189">
        <v>0.718455751370767</v>
      </c>
      <c r="E360" s="189">
        <v>0.12324684765683599</v>
      </c>
      <c r="F360" s="189">
        <v>5.4309832441316999E-2</v>
      </c>
      <c r="H360" s="182">
        <f t="shared" si="52"/>
        <v>3308.0542350924675</v>
      </c>
      <c r="I360"/>
      <c r="K360"/>
      <c r="Q360" s="182">
        <f t="shared" si="53"/>
        <v>3343.4535760785902</v>
      </c>
      <c r="R360" s="182">
        <f t="shared" si="45"/>
        <v>3379.2069104745738</v>
      </c>
      <c r="S360" s="182">
        <f t="shared" si="46"/>
        <v>3415.3177782145171</v>
      </c>
      <c r="T360" s="182">
        <f t="shared" si="47"/>
        <v>3451.78975463186</v>
      </c>
      <c r="U360" s="182">
        <f t="shared" si="48"/>
        <v>3488.6264508133763</v>
      </c>
      <c r="V360" s="182">
        <f t="shared" si="49"/>
        <v>3525.8315139567071</v>
      </c>
      <c r="W360" s="182">
        <f t="shared" si="50"/>
        <v>3563.4086277314723</v>
      </c>
      <c r="X360" s="182">
        <f t="shared" si="51"/>
        <v>3601.3615126439845</v>
      </c>
    </row>
    <row r="361" spans="2:24" ht="14.25" customHeight="1" x14ac:dyDescent="0.35">
      <c r="B361" s="189">
        <v>0.274894662834967</v>
      </c>
      <c r="C361" s="189">
        <v>0.15350923765365099</v>
      </c>
      <c r="D361" s="189">
        <v>1.601028405494989</v>
      </c>
      <c r="E361" s="189">
        <v>0.214156790248303</v>
      </c>
      <c r="F361" s="189">
        <v>1.9461143590621999E-2</v>
      </c>
      <c r="H361" s="182">
        <f t="shared" si="52"/>
        <v>3133.2615525351084</v>
      </c>
      <c r="I361"/>
      <c r="K361"/>
      <c r="Q361" s="182">
        <f t="shared" si="53"/>
        <v>3162.538669275606</v>
      </c>
      <c r="R361" s="182">
        <f t="shared" si="45"/>
        <v>3192.1085571835088</v>
      </c>
      <c r="S361" s="182">
        <f t="shared" si="46"/>
        <v>3221.9741439704903</v>
      </c>
      <c r="T361" s="182">
        <f t="shared" si="47"/>
        <v>3252.1383866253427</v>
      </c>
      <c r="U361" s="182">
        <f t="shared" si="48"/>
        <v>3282.6042717067426</v>
      </c>
      <c r="V361" s="182">
        <f t="shared" si="49"/>
        <v>3313.3748156389565</v>
      </c>
      <c r="W361" s="182">
        <f t="shared" si="50"/>
        <v>3344.453065010493</v>
      </c>
      <c r="X361" s="182">
        <f t="shared" si="51"/>
        <v>3375.8420968757446</v>
      </c>
    </row>
    <row r="362" spans="2:24" ht="14.25" customHeight="1" x14ac:dyDescent="0.35">
      <c r="B362" s="189">
        <v>4.2893191727900001E-2</v>
      </c>
      <c r="C362" s="189">
        <v>0.113660496668814</v>
      </c>
      <c r="D362" s="189">
        <v>1.7865215833893691</v>
      </c>
      <c r="E362" s="189">
        <v>0.2815888847302</v>
      </c>
      <c r="F362" s="189">
        <v>5.9169869353200002E-3</v>
      </c>
      <c r="H362" s="182">
        <f t="shared" si="52"/>
        <v>2934.4403511061746</v>
      </c>
      <c r="I362"/>
      <c r="K362"/>
      <c r="Q362" s="182">
        <f t="shared" si="53"/>
        <v>2962.0702360438363</v>
      </c>
      <c r="R362" s="182">
        <f t="shared" si="45"/>
        <v>2989.9764198308753</v>
      </c>
      <c r="S362" s="182">
        <f t="shared" si="46"/>
        <v>3018.1616654557838</v>
      </c>
      <c r="T362" s="182">
        <f t="shared" si="47"/>
        <v>3046.6287635369426</v>
      </c>
      <c r="U362" s="182">
        <f t="shared" si="48"/>
        <v>3075.3805325989119</v>
      </c>
      <c r="V362" s="182">
        <f t="shared" si="49"/>
        <v>3104.4198193515008</v>
      </c>
      <c r="W362" s="182">
        <f t="shared" si="50"/>
        <v>3133.7494989716165</v>
      </c>
      <c r="X362" s="182">
        <f t="shared" si="51"/>
        <v>3163.3724753879328</v>
      </c>
    </row>
    <row r="363" spans="2:24" ht="14.25" customHeight="1" x14ac:dyDescent="0.35">
      <c r="B363" s="189">
        <v>1.9348179538376431</v>
      </c>
      <c r="C363" s="189">
        <v>0.18970161516623801</v>
      </c>
      <c r="D363" s="189">
        <v>0.97242767158681598</v>
      </c>
      <c r="E363" s="189">
        <v>0.183393015001869</v>
      </c>
      <c r="F363" s="189">
        <v>3.8532670773991001E-2</v>
      </c>
      <c r="H363" s="182">
        <f t="shared" si="52"/>
        <v>3338.2436545153168</v>
      </c>
      <c r="I363"/>
      <c r="K363"/>
      <c r="Q363" s="182">
        <f t="shared" si="53"/>
        <v>3370.9983771616248</v>
      </c>
      <c r="R363" s="182">
        <f t="shared" si="45"/>
        <v>3404.080647034396</v>
      </c>
      <c r="S363" s="182">
        <f t="shared" si="46"/>
        <v>3437.4937396058945</v>
      </c>
      <c r="T363" s="182">
        <f t="shared" si="47"/>
        <v>3471.2409631031078</v>
      </c>
      <c r="U363" s="182">
        <f t="shared" si="48"/>
        <v>3505.3256588352933</v>
      </c>
      <c r="V363" s="182">
        <f t="shared" si="49"/>
        <v>3539.7512015248008</v>
      </c>
      <c r="W363" s="182">
        <f t="shared" si="50"/>
        <v>3574.5209996412032</v>
      </c>
      <c r="X363" s="182">
        <f t="shared" si="51"/>
        <v>3609.63849573877</v>
      </c>
    </row>
    <row r="364" spans="2:24" ht="14.25" customHeight="1" x14ac:dyDescent="0.35">
      <c r="B364" s="189">
        <v>0.71460133768203604</v>
      </c>
      <c r="C364" s="189">
        <v>0.213356646988965</v>
      </c>
      <c r="D364" s="189">
        <v>3.8809186446142001E-2</v>
      </c>
      <c r="E364" s="189">
        <v>3.5564400183499999E-4</v>
      </c>
      <c r="F364" s="189">
        <v>6.9659387850259005E-2</v>
      </c>
      <c r="H364" s="182">
        <f t="shared" si="52"/>
        <v>3459.2230681314481</v>
      </c>
      <c r="I364"/>
      <c r="K364"/>
      <c r="Q364" s="182">
        <f t="shared" si="53"/>
        <v>3491.3571211598351</v>
      </c>
      <c r="R364" s="182">
        <f t="shared" si="45"/>
        <v>3523.8125147185056</v>
      </c>
      <c r="S364" s="182">
        <f t="shared" si="46"/>
        <v>3556.5924622127636</v>
      </c>
      <c r="T364" s="182">
        <f t="shared" si="47"/>
        <v>3589.7002091819631</v>
      </c>
      <c r="U364" s="182">
        <f t="shared" si="48"/>
        <v>3623.1390336208551</v>
      </c>
      <c r="V364" s="182">
        <f t="shared" si="49"/>
        <v>3656.9122463041358</v>
      </c>
      <c r="W364" s="182">
        <f t="shared" si="50"/>
        <v>3691.02319111425</v>
      </c>
      <c r="X364" s="182">
        <f t="shared" si="51"/>
        <v>3725.475245372465</v>
      </c>
    </row>
    <row r="365" spans="2:24" ht="14.25" customHeight="1" x14ac:dyDescent="0.35">
      <c r="B365" s="189">
        <v>4.4124813414396051</v>
      </c>
      <c r="C365" s="189">
        <v>0.172155837588676</v>
      </c>
      <c r="D365" s="189">
        <v>1.7028251326995469</v>
      </c>
      <c r="E365" s="189">
        <v>2.7845210166932002E-2</v>
      </c>
      <c r="F365" s="189">
        <v>5.5876710573011003E-2</v>
      </c>
      <c r="H365" s="182">
        <f t="shared" si="52"/>
        <v>3433.8763625438805</v>
      </c>
      <c r="I365"/>
      <c r="K365"/>
      <c r="Q365" s="182">
        <f t="shared" si="53"/>
        <v>3470.8305276537417</v>
      </c>
      <c r="R365" s="182">
        <f t="shared" si="45"/>
        <v>3508.154234414701</v>
      </c>
      <c r="S365" s="182">
        <f t="shared" si="46"/>
        <v>3545.8511782432702</v>
      </c>
      <c r="T365" s="182">
        <f t="shared" si="47"/>
        <v>3583.9250915101247</v>
      </c>
      <c r="U365" s="182">
        <f t="shared" si="48"/>
        <v>3622.3797439096479</v>
      </c>
      <c r="V365" s="182">
        <f t="shared" si="49"/>
        <v>3661.2189428331667</v>
      </c>
      <c r="W365" s="182">
        <f t="shared" si="50"/>
        <v>3700.4465337459201</v>
      </c>
      <c r="X365" s="182">
        <f t="shared" si="51"/>
        <v>3740.0664005678013</v>
      </c>
    </row>
    <row r="366" spans="2:24" ht="14.25" customHeight="1" x14ac:dyDescent="0.35">
      <c r="B366" s="189">
        <v>9.4019168192966731</v>
      </c>
      <c r="C366" s="189">
        <v>-1.2718494848776709</v>
      </c>
      <c r="D366" s="189">
        <v>0.67497754796939902</v>
      </c>
      <c r="E366" s="189">
        <v>0.27228263781874401</v>
      </c>
      <c r="F366" s="189">
        <v>7.5644939311482001E-2</v>
      </c>
      <c r="H366" s="182">
        <f t="shared" si="52"/>
        <v>2154.9197974802446</v>
      </c>
      <c r="I366"/>
      <c r="K366"/>
      <c r="Q366" s="182">
        <f t="shared" si="53"/>
        <v>2207.5018230728338</v>
      </c>
      <c r="R366" s="182">
        <f t="shared" si="45"/>
        <v>2260.6096689213482</v>
      </c>
      <c r="S366" s="182">
        <f t="shared" si="46"/>
        <v>2314.248593228348</v>
      </c>
      <c r="T366" s="182">
        <f t="shared" si="47"/>
        <v>2368.4239067784174</v>
      </c>
      <c r="U366" s="182">
        <f t="shared" si="48"/>
        <v>2423.1409734639878</v>
      </c>
      <c r="V366" s="182">
        <f t="shared" si="49"/>
        <v>2478.4052108164133</v>
      </c>
      <c r="W366" s="182">
        <f t="shared" si="50"/>
        <v>2534.2220905423637</v>
      </c>
      <c r="X366" s="182">
        <f t="shared" si="51"/>
        <v>2590.5971390655732</v>
      </c>
    </row>
    <row r="367" spans="2:24" ht="14.25" customHeight="1" x14ac:dyDescent="0.35">
      <c r="B367" s="189">
        <v>0.68535373617705597</v>
      </c>
      <c r="C367" s="189">
        <v>0.10864854948373</v>
      </c>
      <c r="D367" s="189">
        <v>1.7381421102883601</v>
      </c>
      <c r="E367" s="189">
        <v>0.27666054350824798</v>
      </c>
      <c r="F367" s="189">
        <v>1.0273179300109E-2</v>
      </c>
      <c r="H367" s="182">
        <f t="shared" si="52"/>
        <v>2995.4414303344597</v>
      </c>
      <c r="I367"/>
      <c r="K367"/>
      <c r="Q367" s="182">
        <f t="shared" si="53"/>
        <v>3024.5294519726913</v>
      </c>
      <c r="R367" s="182">
        <f t="shared" si="45"/>
        <v>3053.9083538273057</v>
      </c>
      <c r="S367" s="182">
        <f t="shared" si="46"/>
        <v>3083.5810447004669</v>
      </c>
      <c r="T367" s="182">
        <f t="shared" si="47"/>
        <v>3113.5504624823589</v>
      </c>
      <c r="U367" s="182">
        <f t="shared" si="48"/>
        <v>3143.8195744420705</v>
      </c>
      <c r="V367" s="182">
        <f t="shared" si="49"/>
        <v>3174.3913775213787</v>
      </c>
      <c r="W367" s="182">
        <f t="shared" si="50"/>
        <v>3205.2688986314806</v>
      </c>
      <c r="X367" s="182">
        <f t="shared" si="51"/>
        <v>3236.4551949526831</v>
      </c>
    </row>
    <row r="368" spans="2:24" ht="14.25" customHeight="1" x14ac:dyDescent="0.35">
      <c r="B368" s="189">
        <v>3.5574097538590001E-3</v>
      </c>
      <c r="C368" s="189">
        <v>-3.320412482274457</v>
      </c>
      <c r="D368" s="189">
        <v>2.0168645195131001E-2</v>
      </c>
      <c r="E368" s="189">
        <v>0.224252592137162</v>
      </c>
      <c r="F368" s="189">
        <v>6.7580380112086003E-2</v>
      </c>
      <c r="H368" s="182">
        <f t="shared" si="52"/>
        <v>-899.80108312045604</v>
      </c>
      <c r="I368"/>
      <c r="K368"/>
      <c r="Q368" s="182">
        <f t="shared" si="53"/>
        <v>-857.20555957170473</v>
      </c>
      <c r="R368" s="182">
        <f t="shared" si="45"/>
        <v>-814.18408078746688</v>
      </c>
      <c r="S368" s="182">
        <f t="shared" si="46"/>
        <v>-770.73238721538519</v>
      </c>
      <c r="T368" s="182">
        <f t="shared" si="47"/>
        <v>-726.84617670758416</v>
      </c>
      <c r="U368" s="182">
        <f t="shared" si="48"/>
        <v>-682.52110409470515</v>
      </c>
      <c r="V368" s="182">
        <f t="shared" si="49"/>
        <v>-637.75278075569713</v>
      </c>
      <c r="W368" s="182">
        <f t="shared" si="50"/>
        <v>-592.53677418329835</v>
      </c>
      <c r="X368" s="182">
        <f t="shared" si="51"/>
        <v>-546.86860754517556</v>
      </c>
    </row>
    <row r="369" spans="2:24" ht="14.25" customHeight="1" x14ac:dyDescent="0.35">
      <c r="B369" s="189">
        <v>4.4533417767144E-2</v>
      </c>
      <c r="C369" s="189">
        <v>-0.16190580346174499</v>
      </c>
      <c r="D369" s="189">
        <v>0.39608402550898503</v>
      </c>
      <c r="E369" s="189">
        <v>6.8399237280299997E-4</v>
      </c>
      <c r="F369" s="189">
        <v>6.7872557384926993E-2</v>
      </c>
      <c r="H369" s="182">
        <f t="shared" si="52"/>
        <v>3084.9910218244995</v>
      </c>
      <c r="I369"/>
      <c r="K369"/>
      <c r="Q369" s="182">
        <f t="shared" si="53"/>
        <v>3118.4098552759192</v>
      </c>
      <c r="R369" s="182">
        <f t="shared" si="45"/>
        <v>3152.1628770618527</v>
      </c>
      <c r="S369" s="182">
        <f t="shared" si="46"/>
        <v>3186.2534290656458</v>
      </c>
      <c r="T369" s="182">
        <f t="shared" si="47"/>
        <v>3220.6848865894772</v>
      </c>
      <c r="U369" s="182">
        <f t="shared" si="48"/>
        <v>3255.4606586885461</v>
      </c>
      <c r="V369" s="182">
        <f t="shared" si="49"/>
        <v>3290.5841885086061</v>
      </c>
      <c r="W369" s="182">
        <f t="shared" si="50"/>
        <v>3326.0589536268667</v>
      </c>
      <c r="X369" s="182">
        <f t="shared" si="51"/>
        <v>3361.8884663963104</v>
      </c>
    </row>
    <row r="370" spans="2:24" ht="14.25" customHeight="1" x14ac:dyDescent="0.35">
      <c r="B370" s="189">
        <v>9.3660444005249005E-2</v>
      </c>
      <c r="C370" s="189">
        <v>0.116951849786105</v>
      </c>
      <c r="D370" s="189">
        <v>1.8036135418829511</v>
      </c>
      <c r="E370" s="189">
        <v>0.28053282806371599</v>
      </c>
      <c r="F370" s="189">
        <v>5.9026319447729996E-3</v>
      </c>
      <c r="H370" s="182">
        <f t="shared" si="52"/>
        <v>2937.3545714212601</v>
      </c>
      <c r="I370"/>
      <c r="K370"/>
      <c r="Q370" s="182">
        <f t="shared" si="53"/>
        <v>2965.023326382453</v>
      </c>
      <c r="R370" s="182">
        <f t="shared" si="45"/>
        <v>2992.9687688932581</v>
      </c>
      <c r="S370" s="182">
        <f t="shared" si="46"/>
        <v>3021.193665829172</v>
      </c>
      <c r="T370" s="182">
        <f t="shared" si="47"/>
        <v>3049.700811734444</v>
      </c>
      <c r="U370" s="182">
        <f t="shared" si="48"/>
        <v>3078.4930290987686</v>
      </c>
      <c r="V370" s="182">
        <f t="shared" si="49"/>
        <v>3107.5731686367371</v>
      </c>
      <c r="W370" s="182">
        <f t="shared" si="50"/>
        <v>3136.9441095700859</v>
      </c>
      <c r="X370" s="182">
        <f t="shared" si="51"/>
        <v>3166.6087599127668</v>
      </c>
    </row>
    <row r="371" spans="2:24" ht="14.25" customHeight="1" x14ac:dyDescent="0.35">
      <c r="B371" s="189">
        <v>4.9791701870965754</v>
      </c>
      <c r="C371" s="189">
        <v>-0.38614124716106302</v>
      </c>
      <c r="D371" s="189">
        <v>0.74894774791214502</v>
      </c>
      <c r="E371" s="189">
        <v>6.2108568837217E-2</v>
      </c>
      <c r="F371" s="189">
        <v>7.2805286869479E-2</v>
      </c>
      <c r="H371" s="182">
        <f t="shared" si="52"/>
        <v>2892.9005671455106</v>
      </c>
      <c r="I371"/>
      <c r="K371"/>
      <c r="Q371" s="182">
        <f t="shared" si="53"/>
        <v>2933.7986510394026</v>
      </c>
      <c r="R371" s="182">
        <f t="shared" si="45"/>
        <v>2975.1057157722335</v>
      </c>
      <c r="S371" s="182">
        <f t="shared" si="46"/>
        <v>3016.8258511523927</v>
      </c>
      <c r="T371" s="182">
        <f t="shared" si="47"/>
        <v>3058.9631878863534</v>
      </c>
      <c r="U371" s="182">
        <f t="shared" si="48"/>
        <v>3101.5218979876536</v>
      </c>
      <c r="V371" s="182">
        <f t="shared" si="49"/>
        <v>3144.5061951899665</v>
      </c>
      <c r="W371" s="182">
        <f t="shared" si="50"/>
        <v>3187.9203353643034</v>
      </c>
      <c r="X371" s="182">
        <f t="shared" si="51"/>
        <v>3231.7686169403828</v>
      </c>
    </row>
    <row r="372" spans="2:24" ht="14.25" customHeight="1" x14ac:dyDescent="0.35">
      <c r="B372" s="189">
        <v>6.2015319113929998E-3</v>
      </c>
      <c r="C372" s="189">
        <v>7.6534969803006003E-2</v>
      </c>
      <c r="D372" s="189">
        <v>0.335028534422182</v>
      </c>
      <c r="E372" s="189">
        <v>0.176274924512489</v>
      </c>
      <c r="F372" s="189">
        <v>4.8187436474853997E-2</v>
      </c>
      <c r="H372" s="182">
        <f t="shared" si="52"/>
        <v>3426.8617036908322</v>
      </c>
      <c r="I372"/>
      <c r="K372"/>
      <c r="Q372" s="182">
        <f t="shared" si="53"/>
        <v>3459.9486315332379</v>
      </c>
      <c r="R372" s="182">
        <f t="shared" si="45"/>
        <v>3493.366428654067</v>
      </c>
      <c r="S372" s="182">
        <f t="shared" si="46"/>
        <v>3527.1184037461053</v>
      </c>
      <c r="T372" s="182">
        <f t="shared" si="47"/>
        <v>3561.207898589063</v>
      </c>
      <c r="U372" s="182">
        <f t="shared" si="48"/>
        <v>3595.6382883804504</v>
      </c>
      <c r="V372" s="182">
        <f t="shared" si="49"/>
        <v>3630.4129820697517</v>
      </c>
      <c r="W372" s="182">
        <f t="shared" si="50"/>
        <v>3665.5354226959462</v>
      </c>
      <c r="X372" s="182">
        <f t="shared" si="51"/>
        <v>3701.0090877284024</v>
      </c>
    </row>
    <row r="373" spans="2:24" ht="14.25" customHeight="1" x14ac:dyDescent="0.35">
      <c r="B373" s="189">
        <v>4.1163089350719998E-3</v>
      </c>
      <c r="C373" s="189">
        <v>0.19311163145141899</v>
      </c>
      <c r="D373" s="189">
        <v>0.94448240356240598</v>
      </c>
      <c r="E373" s="189">
        <v>0.17200341850988701</v>
      </c>
      <c r="F373" s="189">
        <v>3.2085509539288001E-2</v>
      </c>
      <c r="H373" s="182">
        <f t="shared" si="52"/>
        <v>3204.9460123644603</v>
      </c>
      <c r="I373"/>
      <c r="K373"/>
      <c r="Q373" s="182">
        <f t="shared" si="53"/>
        <v>3234.0000309738407</v>
      </c>
      <c r="R373" s="182">
        <f t="shared" si="45"/>
        <v>3263.3445897693155</v>
      </c>
      <c r="S373" s="182">
        <f t="shared" si="46"/>
        <v>3292.9825941527442</v>
      </c>
      <c r="T373" s="182">
        <f t="shared" si="47"/>
        <v>3322.9169785800077</v>
      </c>
      <c r="U373" s="182">
        <f t="shared" si="48"/>
        <v>3353.1507068515439</v>
      </c>
      <c r="V373" s="182">
        <f t="shared" si="49"/>
        <v>3383.6867724057952</v>
      </c>
      <c r="W373" s="182">
        <f t="shared" si="50"/>
        <v>3414.5281986155896</v>
      </c>
      <c r="X373" s="182">
        <f t="shared" si="51"/>
        <v>3445.6780390874819</v>
      </c>
    </row>
    <row r="374" spans="2:24" ht="14.25" customHeight="1" x14ac:dyDescent="0.35">
      <c r="B374" s="189">
        <v>6.0963813450077797</v>
      </c>
      <c r="C374" s="189">
        <v>-0.30456840214333702</v>
      </c>
      <c r="D374" s="189">
        <v>2.1359207464741359</v>
      </c>
      <c r="E374" s="189">
        <v>1.3413880405779E-2</v>
      </c>
      <c r="F374" s="189">
        <v>6.0776138855450003E-2</v>
      </c>
      <c r="H374" s="182">
        <f t="shared" si="52"/>
        <v>2894.1817640376312</v>
      </c>
      <c r="I374"/>
      <c r="K374"/>
      <c r="Q374" s="182">
        <f t="shared" si="53"/>
        <v>2935.1647027427325</v>
      </c>
      <c r="R374" s="182">
        <f t="shared" si="45"/>
        <v>2976.557470834885</v>
      </c>
      <c r="S374" s="182">
        <f t="shared" si="46"/>
        <v>3018.3641666079593</v>
      </c>
      <c r="T374" s="182">
        <f t="shared" si="47"/>
        <v>3060.588929338764</v>
      </c>
      <c r="U374" s="182">
        <f t="shared" si="48"/>
        <v>3103.2359396968768</v>
      </c>
      <c r="V374" s="182">
        <f t="shared" si="49"/>
        <v>3146.3094201585704</v>
      </c>
      <c r="W374" s="182">
        <f t="shared" si="50"/>
        <v>3189.8136354248818</v>
      </c>
      <c r="X374" s="182">
        <f t="shared" si="51"/>
        <v>3233.7528928438555</v>
      </c>
    </row>
    <row r="375" spans="2:24" ht="14.25" customHeight="1" x14ac:dyDescent="0.35">
      <c r="B375" s="189">
        <v>3.120078071311116</v>
      </c>
      <c r="C375" s="189">
        <v>0.22730978895646101</v>
      </c>
      <c r="D375" s="189">
        <v>9.2349048798581995E-2</v>
      </c>
      <c r="E375" s="189">
        <v>9.2021268258154001E-2</v>
      </c>
      <c r="F375" s="189">
        <v>6.5667320449285999E-2</v>
      </c>
      <c r="H375" s="182">
        <f t="shared" si="52"/>
        <v>3512.7361527580988</v>
      </c>
      <c r="I375"/>
      <c r="K375"/>
      <c r="Q375" s="182">
        <f t="shared" si="53"/>
        <v>3548.072507482324</v>
      </c>
      <c r="R375" s="182">
        <f t="shared" si="45"/>
        <v>3583.7622257537923</v>
      </c>
      <c r="S375" s="182">
        <f t="shared" si="46"/>
        <v>3619.8088412079751</v>
      </c>
      <c r="T375" s="182">
        <f t="shared" si="47"/>
        <v>3656.2159228166993</v>
      </c>
      <c r="U375" s="182">
        <f t="shared" si="48"/>
        <v>3692.9870752415109</v>
      </c>
      <c r="V375" s="182">
        <f t="shared" si="49"/>
        <v>3730.1259391905705</v>
      </c>
      <c r="W375" s="182">
        <f t="shared" si="50"/>
        <v>3767.636191779121</v>
      </c>
      <c r="X375" s="182">
        <f t="shared" si="51"/>
        <v>3805.5215468935571</v>
      </c>
    </row>
    <row r="376" spans="2:24" ht="14.25" customHeight="1" x14ac:dyDescent="0.35">
      <c r="B376" s="189">
        <v>6.93890724265722</v>
      </c>
      <c r="C376" s="189">
        <v>0.224741626765673</v>
      </c>
      <c r="D376" s="189">
        <v>1.0593222967118601</v>
      </c>
      <c r="E376" s="189">
        <v>5.5623686558270002E-3</v>
      </c>
      <c r="F376" s="189">
        <v>7.3348505236699002E-2</v>
      </c>
      <c r="H376" s="182">
        <f t="shared" si="52"/>
        <v>3522.1527416470531</v>
      </c>
      <c r="I376"/>
      <c r="K376"/>
      <c r="Q376" s="182">
        <f t="shared" si="53"/>
        <v>3562.2016134271512</v>
      </c>
      <c r="R376" s="182">
        <f t="shared" si="45"/>
        <v>3602.6509739250509</v>
      </c>
      <c r="S376" s="182">
        <f t="shared" si="46"/>
        <v>3643.5048280279293</v>
      </c>
      <c r="T376" s="182">
        <f t="shared" si="47"/>
        <v>3684.7672206718357</v>
      </c>
      <c r="U376" s="182">
        <f t="shared" si="48"/>
        <v>3726.4422372421818</v>
      </c>
      <c r="V376" s="182">
        <f t="shared" si="49"/>
        <v>3768.5340039782313</v>
      </c>
      <c r="W376" s="182">
        <f t="shared" si="50"/>
        <v>3811.0466883816416</v>
      </c>
      <c r="X376" s="182">
        <f t="shared" si="51"/>
        <v>3853.9844996290858</v>
      </c>
    </row>
    <row r="377" spans="2:24" ht="14.25" customHeight="1" x14ac:dyDescent="0.35">
      <c r="B377" s="189">
        <v>1.960039954123121</v>
      </c>
      <c r="C377" s="189">
        <v>0.10129812241529799</v>
      </c>
      <c r="D377" s="189">
        <v>1.4556983424941989</v>
      </c>
      <c r="E377" s="189">
        <v>0.28155571729408002</v>
      </c>
      <c r="F377" s="189">
        <v>1.7155312499967001E-2</v>
      </c>
      <c r="H377" s="182">
        <f t="shared" si="52"/>
        <v>3006.5449010457933</v>
      </c>
      <c r="I377"/>
      <c r="K377"/>
      <c r="Q377" s="182">
        <f t="shared" si="53"/>
        <v>3037.3864007945986</v>
      </c>
      <c r="R377" s="182">
        <f t="shared" si="45"/>
        <v>3068.5363155408909</v>
      </c>
      <c r="S377" s="182">
        <f t="shared" si="46"/>
        <v>3099.9977294346472</v>
      </c>
      <c r="T377" s="182">
        <f t="shared" si="47"/>
        <v>3131.7737574673401</v>
      </c>
      <c r="U377" s="182">
        <f t="shared" si="48"/>
        <v>3163.8675457803602</v>
      </c>
      <c r="V377" s="182">
        <f t="shared" si="49"/>
        <v>3196.2822719765104</v>
      </c>
      <c r="W377" s="182">
        <f t="shared" si="50"/>
        <v>3229.0211454346227</v>
      </c>
      <c r="X377" s="182">
        <f t="shared" si="51"/>
        <v>3262.0874076273158</v>
      </c>
    </row>
    <row r="378" spans="2:24" ht="14.25" customHeight="1" x14ac:dyDescent="0.35">
      <c r="B378" s="189">
        <v>2.2935270739939998E-3</v>
      </c>
      <c r="C378" s="189">
        <v>0.113920726748964</v>
      </c>
      <c r="D378" s="189">
        <v>1.7318206154826481</v>
      </c>
      <c r="E378" s="189">
        <v>0.27444461674081</v>
      </c>
      <c r="F378" s="189">
        <v>8.1242175545030004E-3</v>
      </c>
      <c r="H378" s="182">
        <f t="shared" si="52"/>
        <v>2972.0550595387799</v>
      </c>
      <c r="I378"/>
      <c r="K378"/>
      <c r="Q378" s="182">
        <f t="shared" si="53"/>
        <v>3000.0083728382956</v>
      </c>
      <c r="R378" s="182">
        <f t="shared" si="45"/>
        <v>3028.2412192708066</v>
      </c>
      <c r="S378" s="182">
        <f t="shared" si="46"/>
        <v>3056.7563941676422</v>
      </c>
      <c r="T378" s="182">
        <f t="shared" si="47"/>
        <v>3085.5567208134466</v>
      </c>
      <c r="U378" s="182">
        <f t="shared" si="48"/>
        <v>3114.6450507257091</v>
      </c>
      <c r="V378" s="182">
        <f t="shared" si="49"/>
        <v>3144.0242639370936</v>
      </c>
      <c r="W378" s="182">
        <f t="shared" si="50"/>
        <v>3173.6972692805925</v>
      </c>
      <c r="X378" s="182">
        <f t="shared" si="51"/>
        <v>3203.6670046775262</v>
      </c>
    </row>
    <row r="379" spans="2:24" ht="14.25" customHeight="1" x14ac:dyDescent="0.35">
      <c r="B379" s="189">
        <v>4.7854587717388999E-2</v>
      </c>
      <c r="C379" s="189">
        <v>0.103279980032223</v>
      </c>
      <c r="D379" s="189">
        <v>0.236464369509328</v>
      </c>
      <c r="E379" s="189">
        <v>1.737706291446E-3</v>
      </c>
      <c r="F379" s="189">
        <v>6.7175244007935994E-2</v>
      </c>
      <c r="H379" s="182">
        <f t="shared" si="52"/>
        <v>3376.9221511904025</v>
      </c>
      <c r="I379"/>
      <c r="K379"/>
      <c r="Q379" s="182">
        <f t="shared" si="53"/>
        <v>3409.1440845698557</v>
      </c>
      <c r="R379" s="182">
        <f t="shared" si="45"/>
        <v>3441.6882372831033</v>
      </c>
      <c r="S379" s="182">
        <f t="shared" si="46"/>
        <v>3474.5578315234834</v>
      </c>
      <c r="T379" s="182">
        <f t="shared" si="47"/>
        <v>3507.7561217062671</v>
      </c>
      <c r="U379" s="182">
        <f t="shared" si="48"/>
        <v>3541.2863947908791</v>
      </c>
      <c r="V379" s="182">
        <f t="shared" si="49"/>
        <v>3575.1519706063368</v>
      </c>
      <c r="W379" s="182">
        <f t="shared" si="50"/>
        <v>3609.3562021799494</v>
      </c>
      <c r="X379" s="182">
        <f t="shared" si="51"/>
        <v>3643.9024760692978</v>
      </c>
    </row>
    <row r="380" spans="2:24" ht="14.25" customHeight="1" x14ac:dyDescent="0.35">
      <c r="B380" s="189">
        <v>2.2013300683722679</v>
      </c>
      <c r="C380" s="189">
        <v>4.3873168183903001E-2</v>
      </c>
      <c r="D380" s="189">
        <v>1.9124384703221771</v>
      </c>
      <c r="E380" s="189">
        <v>0.32047821242264302</v>
      </c>
      <c r="F380" s="189">
        <v>4.2145427094080002E-3</v>
      </c>
      <c r="H380" s="182">
        <f t="shared" si="52"/>
        <v>2762.9415137566102</v>
      </c>
      <c r="I380"/>
      <c r="K380"/>
      <c r="Q380" s="182">
        <f t="shared" si="53"/>
        <v>2792.5284777163324</v>
      </c>
      <c r="R380" s="182">
        <f t="shared" si="45"/>
        <v>2822.4113113156513</v>
      </c>
      <c r="S380" s="182">
        <f t="shared" si="46"/>
        <v>2852.5929732509644</v>
      </c>
      <c r="T380" s="182">
        <f t="shared" si="47"/>
        <v>2883.0764518056299</v>
      </c>
      <c r="U380" s="182">
        <f t="shared" si="48"/>
        <v>2913.8647651458423</v>
      </c>
      <c r="V380" s="182">
        <f t="shared" si="49"/>
        <v>2944.9609616194562</v>
      </c>
      <c r="W380" s="182">
        <f t="shared" si="50"/>
        <v>2976.3681200578076</v>
      </c>
      <c r="X380" s="182">
        <f t="shared" si="51"/>
        <v>3008.089350080541</v>
      </c>
    </row>
    <row r="381" spans="2:24" ht="14.25" customHeight="1" x14ac:dyDescent="0.35">
      <c r="B381" s="189">
        <v>1.8006225888573459</v>
      </c>
      <c r="C381" s="189">
        <v>-0.728985967028138</v>
      </c>
      <c r="D381" s="189">
        <v>2.5591149304187319</v>
      </c>
      <c r="E381" s="189">
        <v>4.5373059370000004E-6</v>
      </c>
      <c r="F381" s="189">
        <v>4.9538290481941E-2</v>
      </c>
      <c r="H381" s="182">
        <f t="shared" si="52"/>
        <v>2413.4008014680931</v>
      </c>
      <c r="I381"/>
      <c r="K381"/>
      <c r="Q381" s="182">
        <f t="shared" si="53"/>
        <v>2451.019861484499</v>
      </c>
      <c r="R381" s="182">
        <f t="shared" si="45"/>
        <v>2489.0151121010681</v>
      </c>
      <c r="S381" s="182">
        <f t="shared" si="46"/>
        <v>2527.3903152238036</v>
      </c>
      <c r="T381" s="182">
        <f t="shared" si="47"/>
        <v>2566.1492703777662</v>
      </c>
      <c r="U381" s="182">
        <f t="shared" si="48"/>
        <v>2605.2958150832683</v>
      </c>
      <c r="V381" s="182">
        <f t="shared" si="49"/>
        <v>2644.8338252358258</v>
      </c>
      <c r="W381" s="182">
        <f t="shared" si="50"/>
        <v>2684.7672154899092</v>
      </c>
      <c r="X381" s="182">
        <f t="shared" si="51"/>
        <v>2725.0999396465322</v>
      </c>
    </row>
    <row r="382" spans="2:24" ht="14.25" customHeight="1" x14ac:dyDescent="0.35">
      <c r="B382" s="189">
        <v>2.9993031261672281</v>
      </c>
      <c r="C382" s="189">
        <v>0.24199782803926601</v>
      </c>
      <c r="D382" s="189">
        <v>2.0168769866456999E-2</v>
      </c>
      <c r="E382" s="189">
        <v>1.5030718578782999E-2</v>
      </c>
      <c r="F382" s="189">
        <v>7.4374757701081998E-2</v>
      </c>
      <c r="H382" s="182">
        <f t="shared" si="52"/>
        <v>3510.3073853815736</v>
      </c>
      <c r="I382"/>
      <c r="K382"/>
      <c r="Q382" s="182">
        <f t="shared" si="53"/>
        <v>3545.2464454462811</v>
      </c>
      <c r="R382" s="182">
        <f t="shared" si="45"/>
        <v>3580.5348961116351</v>
      </c>
      <c r="S382" s="182">
        <f t="shared" si="46"/>
        <v>3616.1762312836431</v>
      </c>
      <c r="T382" s="182">
        <f t="shared" si="47"/>
        <v>3652.1739798073704</v>
      </c>
      <c r="U382" s="182">
        <f t="shared" si="48"/>
        <v>3688.5317058163355</v>
      </c>
      <c r="V382" s="182">
        <f t="shared" si="49"/>
        <v>3725.2530090853902</v>
      </c>
      <c r="W382" s="182">
        <f t="shared" si="50"/>
        <v>3762.3415253871353</v>
      </c>
      <c r="X382" s="182">
        <f t="shared" si="51"/>
        <v>3799.8009268518981</v>
      </c>
    </row>
    <row r="383" spans="2:24" ht="14.25" customHeight="1" x14ac:dyDescent="0.35">
      <c r="B383" s="189">
        <v>3.6337214263884778</v>
      </c>
      <c r="C383" s="189">
        <v>0.213360417281557</v>
      </c>
      <c r="D383" s="189">
        <v>0.38704856619158101</v>
      </c>
      <c r="E383" s="189">
        <v>0.145994770132955</v>
      </c>
      <c r="F383" s="189">
        <v>5.7344257113571002E-2</v>
      </c>
      <c r="H383" s="182">
        <f t="shared" si="52"/>
        <v>3498.271303792661</v>
      </c>
      <c r="I383"/>
      <c r="K383"/>
      <c r="Q383" s="182">
        <f t="shared" si="53"/>
        <v>3534.2955559608499</v>
      </c>
      <c r="R383" s="182">
        <f t="shared" si="45"/>
        <v>3570.6800506507207</v>
      </c>
      <c r="S383" s="182">
        <f t="shared" si="46"/>
        <v>3607.4283902874904</v>
      </c>
      <c r="T383" s="182">
        <f t="shared" si="47"/>
        <v>3644.544213320627</v>
      </c>
      <c r="U383" s="182">
        <f t="shared" si="48"/>
        <v>3682.0311945840954</v>
      </c>
      <c r="V383" s="182">
        <f t="shared" si="49"/>
        <v>3719.8930456601984</v>
      </c>
      <c r="W383" s="182">
        <f t="shared" si="50"/>
        <v>3758.1335152470629</v>
      </c>
      <c r="X383" s="182">
        <f t="shared" si="51"/>
        <v>3796.7563895297958</v>
      </c>
    </row>
    <row r="384" spans="2:24" ht="14.25" customHeight="1" x14ac:dyDescent="0.35">
      <c r="B384" s="189">
        <v>8.025768998560439</v>
      </c>
      <c r="C384" s="189">
        <v>0.204899056956139</v>
      </c>
      <c r="D384" s="189">
        <v>0.94324535558017897</v>
      </c>
      <c r="E384" s="189">
        <v>4.7762914672111002E-2</v>
      </c>
      <c r="F384" s="189">
        <v>7.4872324067743995E-2</v>
      </c>
      <c r="H384" s="182">
        <f t="shared" si="52"/>
        <v>3580.1771405331879</v>
      </c>
      <c r="I384"/>
      <c r="K384"/>
      <c r="Q384" s="182">
        <f t="shared" si="53"/>
        <v>3622.417604736459</v>
      </c>
      <c r="R384" s="182">
        <f t="shared" si="45"/>
        <v>3665.0804735817624</v>
      </c>
      <c r="S384" s="182">
        <f t="shared" si="46"/>
        <v>3708.1699711155188</v>
      </c>
      <c r="T384" s="182">
        <f t="shared" si="47"/>
        <v>3751.6903636246125</v>
      </c>
      <c r="U384" s="182">
        <f t="shared" si="48"/>
        <v>3795.6459600587968</v>
      </c>
      <c r="V384" s="182">
        <f t="shared" si="49"/>
        <v>3840.0411124573234</v>
      </c>
      <c r="W384" s="182">
        <f t="shared" si="50"/>
        <v>3884.8802163798359</v>
      </c>
      <c r="X384" s="182">
        <f t="shared" si="51"/>
        <v>3930.1677113415731</v>
      </c>
    </row>
    <row r="385" spans="2:24" ht="14.25" customHeight="1" x14ac:dyDescent="0.35">
      <c r="B385" s="189">
        <v>5.8039793882116664</v>
      </c>
      <c r="C385" s="189">
        <v>-1.3960383627802671</v>
      </c>
      <c r="D385" s="189">
        <v>1.3095965841874111</v>
      </c>
      <c r="E385" s="189">
        <v>3.7653222034349999E-3</v>
      </c>
      <c r="F385" s="189">
        <v>7.0974860762065994E-2</v>
      </c>
      <c r="H385" s="182">
        <f t="shared" si="52"/>
        <v>1168.2209531308322</v>
      </c>
      <c r="I385"/>
      <c r="K385"/>
      <c r="Q385" s="182">
        <f t="shared" si="53"/>
        <v>1208.5518943391212</v>
      </c>
      <c r="R385" s="182">
        <f t="shared" si="45"/>
        <v>1249.286144959493</v>
      </c>
      <c r="S385" s="182">
        <f t="shared" si="46"/>
        <v>1290.4277380860685</v>
      </c>
      <c r="T385" s="182">
        <f t="shared" si="47"/>
        <v>1331.9807471439099</v>
      </c>
      <c r="U385" s="182">
        <f t="shared" si="48"/>
        <v>1373.9492862923294</v>
      </c>
      <c r="V385" s="182">
        <f t="shared" si="49"/>
        <v>1416.3375108322327</v>
      </c>
      <c r="W385" s="182">
        <f t="shared" si="50"/>
        <v>1459.1496176175363</v>
      </c>
      <c r="X385" s="182">
        <f t="shared" si="51"/>
        <v>1502.3898454706919</v>
      </c>
    </row>
    <row r="386" spans="2:24" ht="14.25" customHeight="1" x14ac:dyDescent="0.35">
      <c r="B386" s="189">
        <v>2.1520562237649999E-3</v>
      </c>
      <c r="C386" s="189">
        <v>0.117471715929479</v>
      </c>
      <c r="D386" s="189">
        <v>1.447692454206156</v>
      </c>
      <c r="E386" s="189">
        <v>0.24575654124433599</v>
      </c>
      <c r="F386" s="189">
        <v>1.8242377528010001E-2</v>
      </c>
      <c r="H386" s="182">
        <f t="shared" si="52"/>
        <v>3127.2707742094403</v>
      </c>
      <c r="I386"/>
      <c r="K386"/>
      <c r="Q386" s="182">
        <f t="shared" si="53"/>
        <v>3156.7209033032686</v>
      </c>
      <c r="R386" s="182">
        <f t="shared" si="45"/>
        <v>3186.465533688036</v>
      </c>
      <c r="S386" s="182">
        <f t="shared" si="46"/>
        <v>3216.5076103766505</v>
      </c>
      <c r="T386" s="182">
        <f t="shared" si="47"/>
        <v>3246.8501078321515</v>
      </c>
      <c r="U386" s="182">
        <f t="shared" si="48"/>
        <v>3277.4960302622071</v>
      </c>
      <c r="V386" s="182">
        <f t="shared" si="49"/>
        <v>3308.4484119165631</v>
      </c>
      <c r="W386" s="182">
        <f t="shared" si="50"/>
        <v>3339.7103173874634</v>
      </c>
      <c r="X386" s="182">
        <f t="shared" si="51"/>
        <v>3371.2848419130723</v>
      </c>
    </row>
    <row r="387" spans="2:24" ht="14.25" customHeight="1" x14ac:dyDescent="0.35">
      <c r="B387" s="189">
        <v>2.6778821563975161</v>
      </c>
      <c r="C387" s="189">
        <v>0.17277337456167099</v>
      </c>
      <c r="D387" s="189">
        <v>1.021407064604249</v>
      </c>
      <c r="E387" s="189">
        <v>0.19159850336551101</v>
      </c>
      <c r="F387" s="189">
        <v>4.0685069323114997E-2</v>
      </c>
      <c r="H387" s="182">
        <f t="shared" si="52"/>
        <v>3392.2113429124674</v>
      </c>
      <c r="I387"/>
      <c r="K387"/>
      <c r="Q387" s="182">
        <f t="shared" si="53"/>
        <v>3426.6596270589739</v>
      </c>
      <c r="R387" s="182">
        <f t="shared" si="45"/>
        <v>3461.4523940469458</v>
      </c>
      <c r="S387" s="182">
        <f t="shared" si="46"/>
        <v>3496.5930887047971</v>
      </c>
      <c r="T387" s="182">
        <f t="shared" si="47"/>
        <v>3532.0851903092271</v>
      </c>
      <c r="U387" s="182">
        <f t="shared" si="48"/>
        <v>3567.9322129297011</v>
      </c>
      <c r="V387" s="182">
        <f t="shared" si="49"/>
        <v>3604.1377057763793</v>
      </c>
      <c r="W387" s="182">
        <f t="shared" si="50"/>
        <v>3640.7052535515259</v>
      </c>
      <c r="X387" s="182">
        <f t="shared" si="51"/>
        <v>3677.6384768044227</v>
      </c>
    </row>
    <row r="388" spans="2:24" ht="14.25" customHeight="1" x14ac:dyDescent="0.35">
      <c r="B388" s="189">
        <v>6.1524525358294024</v>
      </c>
      <c r="C388" s="189">
        <v>2.4004742829594999E-2</v>
      </c>
      <c r="D388" s="189">
        <v>1.0909122077853191</v>
      </c>
      <c r="E388" s="189">
        <v>0.23413390579639001</v>
      </c>
      <c r="F388" s="189">
        <v>4.8896043897195998E-2</v>
      </c>
      <c r="H388" s="182">
        <f t="shared" si="52"/>
        <v>3379.8580524987228</v>
      </c>
      <c r="I388"/>
      <c r="K388"/>
      <c r="Q388" s="182">
        <f t="shared" si="53"/>
        <v>3420.6599356581969</v>
      </c>
      <c r="R388" s="182">
        <f t="shared" si="45"/>
        <v>3461.8698376492648</v>
      </c>
      <c r="S388" s="182">
        <f t="shared" si="46"/>
        <v>3503.491838660244</v>
      </c>
      <c r="T388" s="182">
        <f t="shared" si="47"/>
        <v>3545.5300596813322</v>
      </c>
      <c r="U388" s="182">
        <f t="shared" si="48"/>
        <v>3587.9886629126318</v>
      </c>
      <c r="V388" s="182">
        <f t="shared" si="49"/>
        <v>3630.8718521762439</v>
      </c>
      <c r="W388" s="182">
        <f t="shared" si="50"/>
        <v>3674.1838733324926</v>
      </c>
      <c r="X388" s="182">
        <f t="shared" si="51"/>
        <v>3717.9290147003035</v>
      </c>
    </row>
    <row r="389" spans="2:24" ht="14.25" customHeight="1" x14ac:dyDescent="0.35">
      <c r="B389" s="189">
        <v>3.386705286809E-3</v>
      </c>
      <c r="C389" s="189">
        <v>0.119309280141457</v>
      </c>
      <c r="D389" s="189">
        <v>0.35998821709700102</v>
      </c>
      <c r="E389" s="189">
        <v>0.17272580057704801</v>
      </c>
      <c r="F389" s="189">
        <v>4.7852641555933002E-2</v>
      </c>
      <c r="H389" s="182">
        <f t="shared" si="52"/>
        <v>3474.6390592257467</v>
      </c>
      <c r="I389"/>
      <c r="K389"/>
      <c r="Q389" s="182">
        <f t="shared" si="53"/>
        <v>3507.5358011618168</v>
      </c>
      <c r="R389" s="182">
        <f t="shared" si="45"/>
        <v>3540.7615105172476</v>
      </c>
      <c r="S389" s="182">
        <f t="shared" si="46"/>
        <v>3574.3194769662332</v>
      </c>
      <c r="T389" s="182">
        <f t="shared" si="47"/>
        <v>3608.2130230797084</v>
      </c>
      <c r="U389" s="182">
        <f t="shared" si="48"/>
        <v>3642.445504654318</v>
      </c>
      <c r="V389" s="182">
        <f t="shared" si="49"/>
        <v>3677.0203110446737</v>
      </c>
      <c r="W389" s="182">
        <f t="shared" si="50"/>
        <v>3711.9408654989334</v>
      </c>
      <c r="X389" s="182">
        <f t="shared" si="51"/>
        <v>3747.2106254977352</v>
      </c>
    </row>
    <row r="390" spans="2:24" ht="14.25" customHeight="1" x14ac:dyDescent="0.35">
      <c r="B390" s="189">
        <v>8.0380717730745364</v>
      </c>
      <c r="C390" s="189">
        <v>0.202208636576762</v>
      </c>
      <c r="D390" s="189">
        <v>0.95296200462255498</v>
      </c>
      <c r="E390" s="189">
        <v>4.7939106216755997E-2</v>
      </c>
      <c r="F390" s="189">
        <v>7.4801720292875004E-2</v>
      </c>
      <c r="H390" s="182">
        <f t="shared" si="52"/>
        <v>3577.8694444402049</v>
      </c>
      <c r="I390"/>
      <c r="K390"/>
      <c r="Q390" s="182">
        <f t="shared" si="53"/>
        <v>3620.1433827352712</v>
      </c>
      <c r="R390" s="182">
        <f t="shared" ref="R390:R453" si="54">SUMPRODUCT($B390:$F390,$J$7:$N$7)</f>
        <v>3662.840060413288</v>
      </c>
      <c r="S390" s="182">
        <f t="shared" ref="S390:S453" si="55">SUMPRODUCT($B390:$F390,$J$8:$N$8)</f>
        <v>3705.9637048680852</v>
      </c>
      <c r="T390" s="182">
        <f t="shared" ref="T390:T453" si="56">SUMPRODUCT($B390:$F390,$J$9:$N$9)</f>
        <v>3749.5185857674305</v>
      </c>
      <c r="U390" s="182">
        <f t="shared" ref="U390:U453" si="57">SUMPRODUCT($B390:$F390,$J$10:$N$10)</f>
        <v>3793.509015475769</v>
      </c>
      <c r="V390" s="182">
        <f t="shared" ref="V390:V453" si="58">SUMPRODUCT($B390:$F390,$J$11:$N$11)</f>
        <v>3837.9393494811907</v>
      </c>
      <c r="W390" s="182">
        <f t="shared" ref="W390:W453" si="59">SUMPRODUCT($B390:$F390,$J$12:$N$12)</f>
        <v>3882.8139868266671</v>
      </c>
      <c r="X390" s="182">
        <f t="shared" ref="X390:X453" si="60">SUMPRODUCT($B390:$F390,$J$13:$N$13)</f>
        <v>3928.1373705455981</v>
      </c>
    </row>
    <row r="391" spans="2:24" ht="14.25" customHeight="1" x14ac:dyDescent="0.35">
      <c r="B391" s="189">
        <v>7.8150177580386364</v>
      </c>
      <c r="C391" s="189">
        <v>6.3531410900665997E-2</v>
      </c>
      <c r="D391" s="189">
        <v>1.766070186155968</v>
      </c>
      <c r="E391" s="189">
        <v>0.22925045333785399</v>
      </c>
      <c r="F391" s="189">
        <v>4.3186102389788997E-2</v>
      </c>
      <c r="H391" s="182">
        <f t="shared" ref="H391:H454" si="61">SUMPRODUCT(B391:F391,B$3:F$3)</f>
        <v>3349.5948671610558</v>
      </c>
      <c r="I391"/>
      <c r="K391"/>
      <c r="Q391" s="182">
        <f t="shared" ref="Q391:Q454" si="62">SUMPRODUCT(B391:F391,J$6:N$6)</f>
        <v>3391.4732659096503</v>
      </c>
      <c r="R391" s="182">
        <f t="shared" si="54"/>
        <v>3433.7704486457305</v>
      </c>
      <c r="S391" s="182">
        <f t="shared" si="55"/>
        <v>3476.4906032091721</v>
      </c>
      <c r="T391" s="182">
        <f t="shared" si="56"/>
        <v>3519.6379593182469</v>
      </c>
      <c r="U391" s="182">
        <f t="shared" si="57"/>
        <v>3563.2167889884136</v>
      </c>
      <c r="V391" s="182">
        <f t="shared" si="58"/>
        <v>3607.2314069552808</v>
      </c>
      <c r="W391" s="182">
        <f t="shared" si="59"/>
        <v>3651.6861711018182</v>
      </c>
      <c r="X391" s="182">
        <f t="shared" si="60"/>
        <v>3696.58548288982</v>
      </c>
    </row>
    <row r="392" spans="2:24" ht="14.25" customHeight="1" x14ac:dyDescent="0.35">
      <c r="B392" s="189">
        <v>6.9651726594159404</v>
      </c>
      <c r="C392" s="189">
        <v>0.235241171262386</v>
      </c>
      <c r="D392" s="189">
        <v>1.110527787775941</v>
      </c>
      <c r="E392" s="189">
        <v>4.2226332893000002E-5</v>
      </c>
      <c r="F392" s="189">
        <v>7.3013619807405006E-2</v>
      </c>
      <c r="H392" s="182">
        <f t="shared" si="61"/>
        <v>3521.4740705848931</v>
      </c>
      <c r="I392"/>
      <c r="K392"/>
      <c r="Q392" s="182">
        <f t="shared" si="62"/>
        <v>3561.3845141549909</v>
      </c>
      <c r="R392" s="182">
        <f t="shared" si="54"/>
        <v>3601.6940621607896</v>
      </c>
      <c r="S392" s="182">
        <f t="shared" si="55"/>
        <v>3642.4067056466461</v>
      </c>
      <c r="T392" s="182">
        <f t="shared" si="56"/>
        <v>3683.5264755673616</v>
      </c>
      <c r="U392" s="182">
        <f t="shared" si="57"/>
        <v>3725.0574431872838</v>
      </c>
      <c r="V392" s="182">
        <f t="shared" si="58"/>
        <v>3767.0037204834052</v>
      </c>
      <c r="W392" s="182">
        <f t="shared" si="59"/>
        <v>3809.3694605524879</v>
      </c>
      <c r="X392" s="182">
        <f t="shared" si="60"/>
        <v>3852.1588580222619</v>
      </c>
    </row>
    <row r="393" spans="2:24" ht="14.25" customHeight="1" x14ac:dyDescent="0.35">
      <c r="B393" s="189">
        <v>6.7246717681620352</v>
      </c>
      <c r="C393" s="189">
        <v>0.23002705474819701</v>
      </c>
      <c r="D393" s="189">
        <v>1.098470612824713</v>
      </c>
      <c r="E393" s="189">
        <v>1.2639580692000001E-5</v>
      </c>
      <c r="F393" s="189">
        <v>7.2772778918235997E-2</v>
      </c>
      <c r="H393" s="182">
        <f t="shared" si="61"/>
        <v>3523.9899325818319</v>
      </c>
      <c r="I393"/>
      <c r="K393"/>
      <c r="Q393" s="182">
        <f t="shared" si="62"/>
        <v>3563.718206530003</v>
      </c>
      <c r="R393" s="182">
        <f t="shared" si="54"/>
        <v>3603.8437632176556</v>
      </c>
      <c r="S393" s="182">
        <f t="shared" si="55"/>
        <v>3644.370575472185</v>
      </c>
      <c r="T393" s="182">
        <f t="shared" si="56"/>
        <v>3685.3026558492588</v>
      </c>
      <c r="U393" s="182">
        <f t="shared" si="57"/>
        <v>3726.6440570301038</v>
      </c>
      <c r="V393" s="182">
        <f t="shared" si="58"/>
        <v>3768.3988722227573</v>
      </c>
      <c r="W393" s="182">
        <f t="shared" si="59"/>
        <v>3810.5712355673377</v>
      </c>
      <c r="X393" s="182">
        <f t="shared" si="60"/>
        <v>3853.1653225453633</v>
      </c>
    </row>
    <row r="394" spans="2:24" ht="14.25" customHeight="1" x14ac:dyDescent="0.35">
      <c r="B394" s="189">
        <v>5.7253806291719996E-3</v>
      </c>
      <c r="C394" s="189">
        <v>0.108007168269211</v>
      </c>
      <c r="D394" s="189">
        <v>1.1926619061494239</v>
      </c>
      <c r="E394" s="189">
        <v>0.20082816781007301</v>
      </c>
      <c r="F394" s="189">
        <v>3.0446749453245998E-2</v>
      </c>
      <c r="H394" s="182">
        <f t="shared" si="61"/>
        <v>3290.736188625764</v>
      </c>
      <c r="I394"/>
      <c r="K394"/>
      <c r="Q394" s="182">
        <f t="shared" si="62"/>
        <v>3321.972306709903</v>
      </c>
      <c r="R394" s="182">
        <f t="shared" si="54"/>
        <v>3353.5207859748834</v>
      </c>
      <c r="S394" s="182">
        <f t="shared" si="55"/>
        <v>3385.3847500325137</v>
      </c>
      <c r="T394" s="182">
        <f t="shared" si="56"/>
        <v>3417.5673537307202</v>
      </c>
      <c r="U394" s="182">
        <f t="shared" si="57"/>
        <v>3450.071783465909</v>
      </c>
      <c r="V394" s="182">
        <f t="shared" si="58"/>
        <v>3482.901257498449</v>
      </c>
      <c r="W394" s="182">
        <f t="shared" si="59"/>
        <v>3516.0590262713154</v>
      </c>
      <c r="X394" s="182">
        <f t="shared" si="60"/>
        <v>3549.5483727319097</v>
      </c>
    </row>
    <row r="395" spans="2:24" ht="14.25" customHeight="1" x14ac:dyDescent="0.35">
      <c r="B395" s="189">
        <v>9.3676835934819996E-3</v>
      </c>
      <c r="C395" s="189">
        <v>0.12086290777633001</v>
      </c>
      <c r="D395" s="189">
        <v>0.37522808917915301</v>
      </c>
      <c r="E395" s="189">
        <v>0.17232222042006801</v>
      </c>
      <c r="F395" s="189">
        <v>4.7694150566591001E-2</v>
      </c>
      <c r="H395" s="182">
        <f t="shared" si="61"/>
        <v>3475.9009377967927</v>
      </c>
      <c r="I395"/>
      <c r="K395"/>
      <c r="Q395" s="182">
        <f t="shared" si="62"/>
        <v>3508.7933304779017</v>
      </c>
      <c r="R395" s="182">
        <f t="shared" si="54"/>
        <v>3542.0146470858208</v>
      </c>
      <c r="S395" s="182">
        <f t="shared" si="55"/>
        <v>3575.5681768598197</v>
      </c>
      <c r="T395" s="182">
        <f t="shared" si="56"/>
        <v>3609.4572419315582</v>
      </c>
      <c r="U395" s="182">
        <f t="shared" si="57"/>
        <v>3643.6851976540142</v>
      </c>
      <c r="V395" s="182">
        <f t="shared" si="58"/>
        <v>3678.2554329336949</v>
      </c>
      <c r="W395" s="182">
        <f t="shared" si="59"/>
        <v>3713.1713705661723</v>
      </c>
      <c r="X395" s="182">
        <f t="shared" si="60"/>
        <v>3748.4364675749748</v>
      </c>
    </row>
    <row r="396" spans="2:24" ht="14.25" customHeight="1" x14ac:dyDescent="0.35">
      <c r="B396" s="189">
        <v>7.7310553651618239</v>
      </c>
      <c r="C396" s="189">
        <v>1.6040399967948999E-2</v>
      </c>
      <c r="D396" s="189">
        <v>0.90840977305552495</v>
      </c>
      <c r="E396" s="189">
        <v>0.42959208348029998</v>
      </c>
      <c r="F396" s="189">
        <v>2.0946207413629998E-3</v>
      </c>
      <c r="H396" s="182">
        <f t="shared" si="61"/>
        <v>1935.0182610689753</v>
      </c>
      <c r="I396"/>
      <c r="K396"/>
      <c r="Q396" s="182">
        <f t="shared" si="62"/>
        <v>1963.3880981591863</v>
      </c>
      <c r="R396" s="182">
        <f t="shared" si="54"/>
        <v>1992.0416336203002</v>
      </c>
      <c r="S396" s="182">
        <f t="shared" si="55"/>
        <v>2020.9817044360243</v>
      </c>
      <c r="T396" s="182">
        <f t="shared" si="56"/>
        <v>2050.2111759599061</v>
      </c>
      <c r="U396" s="182">
        <f t="shared" si="57"/>
        <v>2079.7329421990271</v>
      </c>
      <c r="V396" s="182">
        <f t="shared" si="58"/>
        <v>2109.5499261005384</v>
      </c>
      <c r="W396" s="182">
        <f t="shared" si="59"/>
        <v>2139.6650798410656</v>
      </c>
      <c r="X396" s="182">
        <f t="shared" si="60"/>
        <v>2170.0813851189973</v>
      </c>
    </row>
    <row r="397" spans="2:24" ht="14.25" customHeight="1" x14ac:dyDescent="0.35">
      <c r="B397" s="189">
        <v>6.023305049924728</v>
      </c>
      <c r="C397" s="189">
        <v>0.19225093279990901</v>
      </c>
      <c r="D397" s="189">
        <v>0.81898345027114805</v>
      </c>
      <c r="E397" s="189">
        <v>1.8692157189933001E-2</v>
      </c>
      <c r="F397" s="189">
        <v>7.3820762972359996E-2</v>
      </c>
      <c r="H397" s="182">
        <f t="shared" si="61"/>
        <v>3530.3152470079058</v>
      </c>
      <c r="I397"/>
      <c r="K397"/>
      <c r="Q397" s="182">
        <f t="shared" si="62"/>
        <v>3569.852823222699</v>
      </c>
      <c r="R397" s="182">
        <f t="shared" si="54"/>
        <v>3609.7857751996394</v>
      </c>
      <c r="S397" s="182">
        <f t="shared" si="55"/>
        <v>3650.1180566963494</v>
      </c>
      <c r="T397" s="182">
        <f t="shared" si="56"/>
        <v>3690.8536610080268</v>
      </c>
      <c r="U397" s="182">
        <f t="shared" si="57"/>
        <v>3731.9966213628209</v>
      </c>
      <c r="V397" s="182">
        <f t="shared" si="58"/>
        <v>3773.5510113211626</v>
      </c>
      <c r="W397" s="182">
        <f t="shared" si="59"/>
        <v>3815.5209451790879</v>
      </c>
      <c r="X397" s="182">
        <f t="shared" si="60"/>
        <v>3857.9105783755922</v>
      </c>
    </row>
    <row r="398" spans="2:24" ht="14.25" customHeight="1" x14ac:dyDescent="0.35">
      <c r="B398" s="189">
        <v>5.214156808868E-2</v>
      </c>
      <c r="C398" s="189">
        <v>0.11284718713356599</v>
      </c>
      <c r="D398" s="189">
        <v>1.7972336562963009</v>
      </c>
      <c r="E398" s="189">
        <v>0.28252082942373102</v>
      </c>
      <c r="F398" s="189">
        <v>5.6348548797500002E-3</v>
      </c>
      <c r="H398" s="182">
        <f t="shared" si="61"/>
        <v>2930.2021920529178</v>
      </c>
      <c r="I398"/>
      <c r="K398"/>
      <c r="Q398" s="182">
        <f t="shared" si="62"/>
        <v>2957.813419807741</v>
      </c>
      <c r="R398" s="182">
        <f t="shared" si="54"/>
        <v>2985.7007598401119</v>
      </c>
      <c r="S398" s="182">
        <f t="shared" si="55"/>
        <v>3013.8669732728076</v>
      </c>
      <c r="T398" s="182">
        <f t="shared" si="56"/>
        <v>3042.3148488398297</v>
      </c>
      <c r="U398" s="182">
        <f t="shared" si="57"/>
        <v>3071.0472031625218</v>
      </c>
      <c r="V398" s="182">
        <f t="shared" si="58"/>
        <v>3100.066881028441</v>
      </c>
      <c r="W398" s="182">
        <f t="shared" si="59"/>
        <v>3129.3767556730195</v>
      </c>
      <c r="X398" s="182">
        <f t="shared" si="60"/>
        <v>3158.9797290640431</v>
      </c>
    </row>
    <row r="399" spans="2:24" ht="14.25" customHeight="1" x14ac:dyDescent="0.35">
      <c r="B399" s="189">
        <v>6.9111205651679998E-3</v>
      </c>
      <c r="C399" s="189">
        <v>-3.319984533884937</v>
      </c>
      <c r="D399" s="189">
        <v>3.2135966577950379</v>
      </c>
      <c r="E399" s="189">
        <v>7.8190718258020001E-2</v>
      </c>
      <c r="F399" s="189">
        <v>3.6834773890336001E-2</v>
      </c>
      <c r="H399" s="182">
        <f t="shared" si="61"/>
        <v>-1194.273647354609</v>
      </c>
      <c r="I399"/>
      <c r="K399"/>
      <c r="Q399" s="182">
        <f t="shared" si="62"/>
        <v>-1154.6254776725091</v>
      </c>
      <c r="R399" s="182">
        <f t="shared" si="54"/>
        <v>-1114.5808262935891</v>
      </c>
      <c r="S399" s="182">
        <f t="shared" si="55"/>
        <v>-1074.1357284008786</v>
      </c>
      <c r="T399" s="182">
        <f t="shared" si="56"/>
        <v>-1033.2861795292413</v>
      </c>
      <c r="U399" s="182">
        <f t="shared" si="57"/>
        <v>-992.02813516888796</v>
      </c>
      <c r="V399" s="182">
        <f t="shared" si="58"/>
        <v>-950.35751036493093</v>
      </c>
      <c r="W399" s="182">
        <f t="shared" si="59"/>
        <v>-908.27017931293312</v>
      </c>
      <c r="X399" s="182">
        <f t="shared" si="60"/>
        <v>-865.76197495041674</v>
      </c>
    </row>
    <row r="400" spans="2:24" ht="14.25" customHeight="1" x14ac:dyDescent="0.35">
      <c r="B400" s="189">
        <v>7.2146802730125321</v>
      </c>
      <c r="C400" s="189">
        <v>0.227267007460698</v>
      </c>
      <c r="D400" s="189">
        <v>1.488885218990375</v>
      </c>
      <c r="E400" s="189">
        <v>1.313225508E-6</v>
      </c>
      <c r="F400" s="189">
        <v>6.8894453773352002E-2</v>
      </c>
      <c r="H400" s="182">
        <f t="shared" si="61"/>
        <v>3511.2858382081017</v>
      </c>
      <c r="I400"/>
      <c r="K400"/>
      <c r="Q400" s="182">
        <f t="shared" si="62"/>
        <v>3551.5174323793599</v>
      </c>
      <c r="R400" s="182">
        <f t="shared" si="54"/>
        <v>3592.1513424923305</v>
      </c>
      <c r="S400" s="182">
        <f t="shared" si="55"/>
        <v>3633.1915917064307</v>
      </c>
      <c r="T400" s="182">
        <f t="shared" si="56"/>
        <v>3674.6422434126721</v>
      </c>
      <c r="U400" s="182">
        <f t="shared" si="57"/>
        <v>3716.5074016359758</v>
      </c>
      <c r="V400" s="182">
        <f t="shared" si="58"/>
        <v>3758.7912114415126</v>
      </c>
      <c r="W400" s="182">
        <f t="shared" si="59"/>
        <v>3801.4978593451046</v>
      </c>
      <c r="X400" s="182">
        <f t="shared" si="60"/>
        <v>3844.6315737277323</v>
      </c>
    </row>
    <row r="401" spans="2:24" ht="14.25" customHeight="1" x14ac:dyDescent="0.35">
      <c r="B401" s="189">
        <v>6.9495128103204893</v>
      </c>
      <c r="C401" s="189">
        <v>0.22161754867043201</v>
      </c>
      <c r="D401" s="189">
        <v>1.4899712397079761</v>
      </c>
      <c r="E401" s="189">
        <v>2.900887160099E-3</v>
      </c>
      <c r="F401" s="189">
        <v>6.8037522892876998E-2</v>
      </c>
      <c r="H401" s="182">
        <f t="shared" si="61"/>
        <v>3510.6260402364114</v>
      </c>
      <c r="I401"/>
      <c r="K401"/>
      <c r="Q401" s="182">
        <f t="shared" si="62"/>
        <v>3550.6208989918723</v>
      </c>
      <c r="R401" s="182">
        <f t="shared" si="54"/>
        <v>3591.0157063348875</v>
      </c>
      <c r="S401" s="182">
        <f t="shared" si="55"/>
        <v>3631.8144617513331</v>
      </c>
      <c r="T401" s="182">
        <f t="shared" si="56"/>
        <v>3673.0212047219429</v>
      </c>
      <c r="U401" s="182">
        <f t="shared" si="57"/>
        <v>3714.6400151222592</v>
      </c>
      <c r="V401" s="182">
        <f t="shared" si="58"/>
        <v>3756.6750136265782</v>
      </c>
      <c r="W401" s="182">
        <f t="shared" si="59"/>
        <v>3799.1303621159409</v>
      </c>
      <c r="X401" s="182">
        <f t="shared" si="60"/>
        <v>3842.0102640901969</v>
      </c>
    </row>
    <row r="402" spans="2:24" ht="14.25" customHeight="1" x14ac:dyDescent="0.35">
      <c r="B402" s="189">
        <v>6.3211471749745396</v>
      </c>
      <c r="C402" s="189">
        <v>-0.53420226005932603</v>
      </c>
      <c r="D402" s="189">
        <v>0.98764861672672299</v>
      </c>
      <c r="E402" s="189">
        <v>2.4675375703600002E-4</v>
      </c>
      <c r="F402" s="189">
        <v>7.4125789887421994E-2</v>
      </c>
      <c r="H402" s="182">
        <f t="shared" si="61"/>
        <v>2383.4284018337926</v>
      </c>
      <c r="I402"/>
      <c r="K402"/>
      <c r="Q402" s="182">
        <f t="shared" si="62"/>
        <v>2423.1411046024618</v>
      </c>
      <c r="R402" s="182">
        <f t="shared" si="54"/>
        <v>2463.2509343988172</v>
      </c>
      <c r="S402" s="182">
        <f t="shared" si="55"/>
        <v>2503.7618624931365</v>
      </c>
      <c r="T402" s="182">
        <f t="shared" si="56"/>
        <v>2544.677899868399</v>
      </c>
      <c r="U402" s="182">
        <f t="shared" si="57"/>
        <v>2586.0030976174135</v>
      </c>
      <c r="V402" s="182">
        <f t="shared" si="58"/>
        <v>2627.7415473439187</v>
      </c>
      <c r="W402" s="182">
        <f t="shared" si="59"/>
        <v>2669.8973815676886</v>
      </c>
      <c r="X402" s="182">
        <f t="shared" si="60"/>
        <v>2712.4747741336964</v>
      </c>
    </row>
    <row r="403" spans="2:24" ht="14.25" customHeight="1" x14ac:dyDescent="0.35">
      <c r="B403" s="189">
        <v>2.0105896279886001E-2</v>
      </c>
      <c r="C403" s="189">
        <v>-0.12804069434264601</v>
      </c>
      <c r="D403" s="189">
        <v>2.8160324210091172</v>
      </c>
      <c r="E403" s="189">
        <v>2.9913957876746E-2</v>
      </c>
      <c r="F403" s="189">
        <v>2.5835418150699001E-2</v>
      </c>
      <c r="H403" s="182">
        <f t="shared" si="61"/>
        <v>2779.3851772370049</v>
      </c>
      <c r="I403"/>
      <c r="K403"/>
      <c r="Q403" s="182">
        <f t="shared" si="62"/>
        <v>2809.1925033225543</v>
      </c>
      <c r="R403" s="182">
        <f t="shared" si="54"/>
        <v>2839.2979026689591</v>
      </c>
      <c r="S403" s="182">
        <f t="shared" si="55"/>
        <v>2869.7043560088277</v>
      </c>
      <c r="T403" s="182">
        <f t="shared" si="56"/>
        <v>2900.414873882095</v>
      </c>
      <c r="U403" s="182">
        <f t="shared" si="57"/>
        <v>2931.4324969340951</v>
      </c>
      <c r="V403" s="182">
        <f t="shared" si="58"/>
        <v>2962.7602962166156</v>
      </c>
      <c r="W403" s="182">
        <f t="shared" si="59"/>
        <v>2994.4013734919613</v>
      </c>
      <c r="X403" s="182">
        <f t="shared" si="60"/>
        <v>3026.3588615400599</v>
      </c>
    </row>
    <row r="404" spans="2:24" ht="14.25" customHeight="1" x14ac:dyDescent="0.35">
      <c r="B404" s="189">
        <v>2.0969247664569999E-3</v>
      </c>
      <c r="C404" s="189">
        <v>0.107536644397521</v>
      </c>
      <c r="D404" s="189">
        <v>0.42101824714241898</v>
      </c>
      <c r="E404" s="189">
        <v>0.158984226940452</v>
      </c>
      <c r="F404" s="189">
        <v>4.962231639998E-2</v>
      </c>
      <c r="H404" s="182">
        <f t="shared" si="61"/>
        <v>3502.4310199113797</v>
      </c>
      <c r="I404"/>
      <c r="K404"/>
      <c r="Q404" s="182">
        <f t="shared" si="62"/>
        <v>3535.787046632393</v>
      </c>
      <c r="R404" s="182">
        <f t="shared" si="54"/>
        <v>3569.4766336206162</v>
      </c>
      <c r="S404" s="182">
        <f t="shared" si="55"/>
        <v>3603.5031164787215</v>
      </c>
      <c r="T404" s="182">
        <f t="shared" si="56"/>
        <v>3637.8698641654082</v>
      </c>
      <c r="U404" s="182">
        <f t="shared" si="57"/>
        <v>3672.5802793289618</v>
      </c>
      <c r="V404" s="182">
        <f t="shared" si="58"/>
        <v>3707.6377986441507</v>
      </c>
      <c r="W404" s="182">
        <f t="shared" si="59"/>
        <v>3743.0458931524918</v>
      </c>
      <c r="X404" s="182">
        <f t="shared" si="60"/>
        <v>3778.8080686059157</v>
      </c>
    </row>
    <row r="405" spans="2:24" ht="14.25" customHeight="1" x14ac:dyDescent="0.35">
      <c r="B405" s="189">
        <v>7.4076471023682284</v>
      </c>
      <c r="C405" s="189">
        <v>-2.305246495061422</v>
      </c>
      <c r="D405" s="189">
        <v>3.0123547618042999E-2</v>
      </c>
      <c r="E405" s="189">
        <v>0.33638083336597502</v>
      </c>
      <c r="F405" s="189">
        <v>7.7327899932475005E-2</v>
      </c>
      <c r="H405" s="182">
        <f t="shared" si="61"/>
        <v>818.84399918692543</v>
      </c>
      <c r="I405"/>
      <c r="K405"/>
      <c r="Q405" s="182">
        <f t="shared" si="62"/>
        <v>871.73020370536597</v>
      </c>
      <c r="R405" s="182">
        <f t="shared" si="54"/>
        <v>925.14527026899168</v>
      </c>
      <c r="S405" s="182">
        <f t="shared" si="55"/>
        <v>979.09448749825333</v>
      </c>
      <c r="T405" s="182">
        <f t="shared" si="56"/>
        <v>1033.5831968998068</v>
      </c>
      <c r="U405" s="182">
        <f t="shared" si="57"/>
        <v>1088.6167933953766</v>
      </c>
      <c r="V405" s="182">
        <f t="shared" si="58"/>
        <v>1144.2007258559011</v>
      </c>
      <c r="W405" s="182">
        <f t="shared" si="59"/>
        <v>1200.3404976410316</v>
      </c>
      <c r="X405" s="182">
        <f t="shared" si="60"/>
        <v>1257.0416671440139</v>
      </c>
    </row>
    <row r="406" spans="2:24" ht="14.25" customHeight="1" x14ac:dyDescent="0.35">
      <c r="B406" s="189">
        <v>9.6214055916334001E-2</v>
      </c>
      <c r="C406" s="189">
        <v>0.109398280292475</v>
      </c>
      <c r="D406" s="189">
        <v>1.911300943707287</v>
      </c>
      <c r="E406" s="189">
        <v>0.27673729008745901</v>
      </c>
      <c r="F406" s="189">
        <v>4.2754729119019999E-3</v>
      </c>
      <c r="H406" s="182">
        <f t="shared" si="61"/>
        <v>2894.1617646642144</v>
      </c>
      <c r="I406"/>
      <c r="K406"/>
      <c r="Q406" s="182">
        <f t="shared" si="62"/>
        <v>2921.519012976265</v>
      </c>
      <c r="R406" s="182">
        <f t="shared" si="54"/>
        <v>2949.1498337714352</v>
      </c>
      <c r="S406" s="182">
        <f t="shared" si="55"/>
        <v>2977.0569627745581</v>
      </c>
      <c r="T406" s="182">
        <f t="shared" si="56"/>
        <v>3005.2431630677115</v>
      </c>
      <c r="U406" s="182">
        <f t="shared" si="57"/>
        <v>3033.711225363797</v>
      </c>
      <c r="V406" s="182">
        <f t="shared" si="58"/>
        <v>3062.4639682828429</v>
      </c>
      <c r="W406" s="182">
        <f t="shared" si="59"/>
        <v>3091.5042386310802</v>
      </c>
      <c r="X406" s="182">
        <f t="shared" si="60"/>
        <v>3120.834911682799</v>
      </c>
    </row>
    <row r="407" spans="2:24" ht="14.25" customHeight="1" x14ac:dyDescent="0.35">
      <c r="B407" s="189">
        <v>2.0211648771489999E-3</v>
      </c>
      <c r="C407" s="189">
        <v>0.118652013043164</v>
      </c>
      <c r="D407" s="189">
        <v>0.37232083370103097</v>
      </c>
      <c r="E407" s="189">
        <v>0.17204357473398099</v>
      </c>
      <c r="F407" s="189">
        <v>4.7818588642094997E-2</v>
      </c>
      <c r="H407" s="182">
        <f t="shared" si="61"/>
        <v>3475.9119827884901</v>
      </c>
      <c r="I407"/>
      <c r="K407"/>
      <c r="Q407" s="182">
        <f t="shared" si="62"/>
        <v>3508.830028756995</v>
      </c>
      <c r="R407" s="182">
        <f t="shared" si="54"/>
        <v>3542.0772551851855</v>
      </c>
      <c r="S407" s="182">
        <f t="shared" si="55"/>
        <v>3575.6569538776575</v>
      </c>
      <c r="T407" s="182">
        <f t="shared" si="56"/>
        <v>3609.5724495570544</v>
      </c>
      <c r="U407" s="182">
        <f t="shared" si="57"/>
        <v>3643.8271001932449</v>
      </c>
      <c r="V407" s="182">
        <f t="shared" si="58"/>
        <v>3678.4242973357968</v>
      </c>
      <c r="W407" s="182">
        <f t="shared" si="59"/>
        <v>3713.3674664497753</v>
      </c>
      <c r="X407" s="182">
        <f t="shared" si="60"/>
        <v>3748.6600672548934</v>
      </c>
    </row>
    <row r="408" spans="2:24" ht="14.25" customHeight="1" x14ac:dyDescent="0.35">
      <c r="B408" s="189">
        <v>3.750085854747E-3</v>
      </c>
      <c r="C408" s="189">
        <v>0.12460500413782399</v>
      </c>
      <c r="D408" s="189">
        <v>1.721123974587691</v>
      </c>
      <c r="E408" s="189">
        <v>0.27957681379182903</v>
      </c>
      <c r="F408" s="189">
        <v>5.8250601723710002E-3</v>
      </c>
      <c r="H408" s="182">
        <f t="shared" si="61"/>
        <v>2903.3941156241481</v>
      </c>
      <c r="I408"/>
      <c r="K408"/>
      <c r="Q408" s="182">
        <f t="shared" si="62"/>
        <v>2930.4965640898226</v>
      </c>
      <c r="R408" s="182">
        <f t="shared" si="54"/>
        <v>2957.8700370401539</v>
      </c>
      <c r="S408" s="182">
        <f t="shared" si="55"/>
        <v>2985.5172447199884</v>
      </c>
      <c r="T408" s="182">
        <f t="shared" si="56"/>
        <v>3013.4409244766211</v>
      </c>
      <c r="U408" s="182">
        <f t="shared" si="57"/>
        <v>3041.6438410308201</v>
      </c>
      <c r="V408" s="182">
        <f t="shared" si="58"/>
        <v>3070.1287867505612</v>
      </c>
      <c r="W408" s="182">
        <f t="shared" si="59"/>
        <v>3098.8985819275003</v>
      </c>
      <c r="X408" s="182">
        <f t="shared" si="60"/>
        <v>3127.9560750562082</v>
      </c>
    </row>
    <row r="409" spans="2:24" ht="14.25" customHeight="1" x14ac:dyDescent="0.35">
      <c r="B409" s="189">
        <v>2.24963652771E-3</v>
      </c>
      <c r="C409" s="189">
        <v>0.113445578059422</v>
      </c>
      <c r="D409" s="189">
        <v>1.7776018105729541</v>
      </c>
      <c r="E409" s="189">
        <v>0.280294648924312</v>
      </c>
      <c r="F409" s="189">
        <v>6.1798996597919997E-3</v>
      </c>
      <c r="H409" s="182">
        <f t="shared" si="61"/>
        <v>2939.147124485326</v>
      </c>
      <c r="I409"/>
      <c r="K409"/>
      <c r="Q409" s="182">
        <f t="shared" si="62"/>
        <v>2966.7786882014339</v>
      </c>
      <c r="R409" s="182">
        <f t="shared" si="54"/>
        <v>2994.6865675547033</v>
      </c>
      <c r="S409" s="182">
        <f t="shared" si="55"/>
        <v>3022.8735257015064</v>
      </c>
      <c r="T409" s="182">
        <f t="shared" si="56"/>
        <v>3051.3423534297763</v>
      </c>
      <c r="U409" s="182">
        <f t="shared" si="57"/>
        <v>3080.0958694353294</v>
      </c>
      <c r="V409" s="182">
        <f t="shared" si="58"/>
        <v>3109.1369206009376</v>
      </c>
      <c r="W409" s="182">
        <f t="shared" si="59"/>
        <v>3138.4683822782017</v>
      </c>
      <c r="X409" s="182">
        <f t="shared" si="60"/>
        <v>3168.0931585722396</v>
      </c>
    </row>
    <row r="410" spans="2:24" ht="14.25" customHeight="1" x14ac:dyDescent="0.35">
      <c r="B410" s="189">
        <v>9.2724748344583325</v>
      </c>
      <c r="C410" s="189">
        <v>-2.7139937445406832</v>
      </c>
      <c r="D410" s="189">
        <v>0.35079188648915</v>
      </c>
      <c r="E410" s="189">
        <v>0.37461275405653999</v>
      </c>
      <c r="F410" s="189">
        <v>7.7664243142771996E-2</v>
      </c>
      <c r="H410" s="182">
        <f t="shared" si="61"/>
        <v>359.55549455025948</v>
      </c>
      <c r="I410"/>
      <c r="K410"/>
      <c r="Q410" s="182">
        <f t="shared" si="62"/>
        <v>416.43529155782426</v>
      </c>
      <c r="R410" s="182">
        <f t="shared" si="54"/>
        <v>473.88388653546463</v>
      </c>
      <c r="S410" s="182">
        <f t="shared" si="55"/>
        <v>531.90696746288177</v>
      </c>
      <c r="T410" s="182">
        <f t="shared" si="56"/>
        <v>590.51027919957232</v>
      </c>
      <c r="U410" s="182">
        <f t="shared" si="57"/>
        <v>649.69962405363003</v>
      </c>
      <c r="V410" s="182">
        <f t="shared" si="58"/>
        <v>709.4808623562285</v>
      </c>
      <c r="W410" s="182">
        <f t="shared" si="59"/>
        <v>769.85991304185245</v>
      </c>
      <c r="X410" s="182">
        <f t="shared" si="60"/>
        <v>830.84275423433428</v>
      </c>
    </row>
    <row r="411" spans="2:24" ht="14.25" customHeight="1" x14ac:dyDescent="0.35">
      <c r="B411" s="189">
        <v>15.09865312338159</v>
      </c>
      <c r="C411" s="189">
        <v>9.4264427874301004E-2</v>
      </c>
      <c r="D411" s="189">
        <v>0.97711196727162097</v>
      </c>
      <c r="E411" s="189">
        <v>0.20651125082038399</v>
      </c>
      <c r="F411" s="189">
        <v>7.5256306920768998E-2</v>
      </c>
      <c r="H411" s="182">
        <f t="shared" si="61"/>
        <v>3414.5968335945336</v>
      </c>
      <c r="I411"/>
      <c r="K411"/>
      <c r="Q411" s="182">
        <f t="shared" si="62"/>
        <v>3465.3802088860148</v>
      </c>
      <c r="R411" s="182">
        <f t="shared" si="54"/>
        <v>3516.6714179304095</v>
      </c>
      <c r="S411" s="182">
        <f t="shared" si="55"/>
        <v>3568.475539065249</v>
      </c>
      <c r="T411" s="182">
        <f t="shared" si="56"/>
        <v>3620.7977014114358</v>
      </c>
      <c r="U411" s="182">
        <f t="shared" si="57"/>
        <v>3673.6430853810843</v>
      </c>
      <c r="V411" s="182">
        <f t="shared" si="58"/>
        <v>3727.0169231904301</v>
      </c>
      <c r="W411" s="182">
        <f t="shared" si="59"/>
        <v>3780.9244993778698</v>
      </c>
      <c r="X411" s="182">
        <f t="shared" si="60"/>
        <v>3835.3711513271837</v>
      </c>
    </row>
    <row r="412" spans="2:24" ht="14.25" customHeight="1" x14ac:dyDescent="0.35">
      <c r="B412" s="189">
        <v>7.0162230651535156</v>
      </c>
      <c r="C412" s="189">
        <v>0.241920796567027</v>
      </c>
      <c r="D412" s="189">
        <v>1.1008301101274589</v>
      </c>
      <c r="E412" s="189">
        <v>2.5558465533000001E-4</v>
      </c>
      <c r="F412" s="189">
        <v>7.3168023325497003E-2</v>
      </c>
      <c r="H412" s="182">
        <f t="shared" si="61"/>
        <v>3528.2362895625997</v>
      </c>
      <c r="I412"/>
      <c r="K412"/>
      <c r="Q412" s="182">
        <f t="shared" si="62"/>
        <v>3568.1717790136317</v>
      </c>
      <c r="R412" s="182">
        <f t="shared" si="54"/>
        <v>3608.5066233591738</v>
      </c>
      <c r="S412" s="182">
        <f t="shared" si="55"/>
        <v>3649.2448161481716</v>
      </c>
      <c r="T412" s="182">
        <f t="shared" si="56"/>
        <v>3690.3903908650591</v>
      </c>
      <c r="U412" s="182">
        <f t="shared" si="57"/>
        <v>3731.9474213291151</v>
      </c>
      <c r="V412" s="182">
        <f t="shared" si="58"/>
        <v>3773.9200220978119</v>
      </c>
      <c r="W412" s="182">
        <f t="shared" si="59"/>
        <v>3816.3123488741958</v>
      </c>
      <c r="X412" s="182">
        <f t="shared" si="60"/>
        <v>3859.1285989183434</v>
      </c>
    </row>
    <row r="413" spans="2:24" ht="14.25" customHeight="1" x14ac:dyDescent="0.35">
      <c r="B413" s="189">
        <v>8.7384872259909999E-2</v>
      </c>
      <c r="C413" s="189">
        <v>0.130192801562142</v>
      </c>
      <c r="D413" s="189">
        <v>0.32231144833459802</v>
      </c>
      <c r="E413" s="189">
        <v>0.16909627897465901</v>
      </c>
      <c r="F413" s="189">
        <v>4.8926350013276998E-2</v>
      </c>
      <c r="H413" s="182">
        <f t="shared" si="61"/>
        <v>3489.9563516440553</v>
      </c>
      <c r="I413"/>
      <c r="K413"/>
      <c r="Q413" s="182">
        <f t="shared" si="62"/>
        <v>3522.9378757836571</v>
      </c>
      <c r="R413" s="182">
        <f t="shared" si="54"/>
        <v>3556.2492151646557</v>
      </c>
      <c r="S413" s="182">
        <f t="shared" si="55"/>
        <v>3589.8936679394628</v>
      </c>
      <c r="T413" s="182">
        <f t="shared" si="56"/>
        <v>3623.8745652420189</v>
      </c>
      <c r="U413" s="182">
        <f t="shared" si="57"/>
        <v>3658.1952715176003</v>
      </c>
      <c r="V413" s="182">
        <f t="shared" si="58"/>
        <v>3692.8591848559372</v>
      </c>
      <c r="W413" s="182">
        <f t="shared" si="59"/>
        <v>3727.8697373276582</v>
      </c>
      <c r="X413" s="182">
        <f t="shared" si="60"/>
        <v>3763.2303953240962</v>
      </c>
    </row>
    <row r="414" spans="2:24" ht="14.25" customHeight="1" x14ac:dyDescent="0.35">
      <c r="B414" s="189">
        <v>1.7561322652707999E-2</v>
      </c>
      <c r="C414" s="189">
        <v>0.113265962953013</v>
      </c>
      <c r="D414" s="189">
        <v>1.7940617533740799</v>
      </c>
      <c r="E414" s="189">
        <v>0.28219685405206302</v>
      </c>
      <c r="F414" s="189">
        <v>5.5804518997769996E-3</v>
      </c>
      <c r="H414" s="182">
        <f t="shared" si="61"/>
        <v>2928.9891538037696</v>
      </c>
      <c r="I414"/>
      <c r="K414"/>
      <c r="Q414" s="182">
        <f t="shared" si="62"/>
        <v>2956.5402858963939</v>
      </c>
      <c r="R414" s="182">
        <f t="shared" si="54"/>
        <v>2984.3669293099447</v>
      </c>
      <c r="S414" s="182">
        <f t="shared" si="55"/>
        <v>3012.4718391576312</v>
      </c>
      <c r="T414" s="182">
        <f t="shared" si="56"/>
        <v>3040.8577981037943</v>
      </c>
      <c r="U414" s="182">
        <f t="shared" si="57"/>
        <v>3069.5276166394187</v>
      </c>
      <c r="V414" s="182">
        <f t="shared" si="58"/>
        <v>3098.4841333603999</v>
      </c>
      <c r="W414" s="182">
        <f t="shared" si="59"/>
        <v>3127.7302152485909</v>
      </c>
      <c r="X414" s="182">
        <f t="shared" si="60"/>
        <v>3157.2687579556637</v>
      </c>
    </row>
    <row r="415" spans="2:24" ht="14.25" customHeight="1" x14ac:dyDescent="0.35">
      <c r="B415" s="189">
        <v>2.8988737268379E-2</v>
      </c>
      <c r="C415" s="189">
        <v>0.112949540247058</v>
      </c>
      <c r="D415" s="189">
        <v>1.787376709947657</v>
      </c>
      <c r="E415" s="189">
        <v>0.28157401614648297</v>
      </c>
      <c r="F415" s="189">
        <v>5.8828075454840003E-3</v>
      </c>
      <c r="H415" s="182">
        <f t="shared" si="61"/>
        <v>2933.8608055591726</v>
      </c>
      <c r="I415"/>
      <c r="K415"/>
      <c r="Q415" s="182">
        <f t="shared" si="62"/>
        <v>2961.4792709238245</v>
      </c>
      <c r="R415" s="182">
        <f t="shared" si="54"/>
        <v>2989.3739209421219</v>
      </c>
      <c r="S415" s="182">
        <f t="shared" si="55"/>
        <v>3017.5475174606031</v>
      </c>
      <c r="T415" s="182">
        <f t="shared" si="56"/>
        <v>3046.0028499442692</v>
      </c>
      <c r="U415" s="182">
        <f t="shared" si="57"/>
        <v>3074.7427357527718</v>
      </c>
      <c r="V415" s="182">
        <f t="shared" si="58"/>
        <v>3103.7700204193588</v>
      </c>
      <c r="W415" s="182">
        <f t="shared" si="59"/>
        <v>3133.0875779326125</v>
      </c>
      <c r="X415" s="182">
        <f t="shared" si="60"/>
        <v>3162.6983110209985</v>
      </c>
    </row>
    <row r="416" spans="2:24" ht="14.25" customHeight="1" x14ac:dyDescent="0.35">
      <c r="B416" s="189">
        <v>6.9623610046822764</v>
      </c>
      <c r="C416" s="189">
        <v>-1.0879763587691571</v>
      </c>
      <c r="D416" s="189">
        <v>3.4234297385789002E-2</v>
      </c>
      <c r="E416" s="189">
        <v>0.287806493113269</v>
      </c>
      <c r="F416" s="189">
        <v>7.1618153485538003E-2</v>
      </c>
      <c r="H416" s="182">
        <f t="shared" si="61"/>
        <v>2254.5483025217063</v>
      </c>
      <c r="I416"/>
      <c r="K416"/>
      <c r="Q416" s="182">
        <f t="shared" si="62"/>
        <v>2302.3449564560751</v>
      </c>
      <c r="R416" s="182">
        <f t="shared" si="54"/>
        <v>2350.6195769297879</v>
      </c>
      <c r="S416" s="182">
        <f t="shared" si="55"/>
        <v>2399.3769436082375</v>
      </c>
      <c r="T416" s="182">
        <f t="shared" si="56"/>
        <v>2448.6218839534713</v>
      </c>
      <c r="U416" s="182">
        <f t="shared" si="57"/>
        <v>2498.3592737021572</v>
      </c>
      <c r="V416" s="182">
        <f t="shared" si="58"/>
        <v>2548.5940373483309</v>
      </c>
      <c r="W416" s="182">
        <f t="shared" si="59"/>
        <v>2599.3311486309658</v>
      </c>
      <c r="X416" s="182">
        <f t="shared" si="60"/>
        <v>2650.5756310264273</v>
      </c>
    </row>
    <row r="417" spans="2:24" ht="14.25" customHeight="1" x14ac:dyDescent="0.35">
      <c r="B417" s="189">
        <v>9.4985198731395007E-2</v>
      </c>
      <c r="C417" s="189">
        <v>-3.313688194670394</v>
      </c>
      <c r="D417" s="189">
        <v>3.2069651502405132</v>
      </c>
      <c r="E417" s="189">
        <v>2.9000546772958002E-2</v>
      </c>
      <c r="F417" s="189">
        <v>4.0902489907350001E-2</v>
      </c>
      <c r="H417" s="182">
        <f t="shared" si="61"/>
        <v>-1265.8465318725282</v>
      </c>
      <c r="I417"/>
      <c r="K417"/>
      <c r="Q417" s="182">
        <f t="shared" si="62"/>
        <v>-1226.9063240088701</v>
      </c>
      <c r="R417" s="182">
        <f t="shared" si="54"/>
        <v>-1187.576714066576</v>
      </c>
      <c r="S417" s="182">
        <f t="shared" si="55"/>
        <v>-1147.8538080248582</v>
      </c>
      <c r="T417" s="182">
        <f t="shared" si="56"/>
        <v>-1107.7336729227234</v>
      </c>
      <c r="U417" s="182">
        <f t="shared" si="57"/>
        <v>-1067.2123364695678</v>
      </c>
      <c r="V417" s="182">
        <f t="shared" si="58"/>
        <v>-1026.2857866518802</v>
      </c>
      <c r="W417" s="182">
        <f t="shared" si="59"/>
        <v>-984.94997133601555</v>
      </c>
      <c r="X417" s="182">
        <f t="shared" si="60"/>
        <v>-943.20079786699239</v>
      </c>
    </row>
    <row r="418" spans="2:24" ht="14.25" customHeight="1" x14ac:dyDescent="0.35">
      <c r="B418" s="189">
        <v>0.92730431022167803</v>
      </c>
      <c r="C418" s="189">
        <v>6.9422258683404001E-2</v>
      </c>
      <c r="D418" s="189">
        <v>1.7177150953492051</v>
      </c>
      <c r="E418" s="189">
        <v>0.27754103982960199</v>
      </c>
      <c r="F418" s="189">
        <v>1.2406902479932E-2</v>
      </c>
      <c r="H418" s="182">
        <f t="shared" si="61"/>
        <v>2995.7721041896266</v>
      </c>
      <c r="I418"/>
      <c r="K418"/>
      <c r="Q418" s="182">
        <f t="shared" si="62"/>
        <v>3025.7629697383327</v>
      </c>
      <c r="R418" s="182">
        <f t="shared" si="54"/>
        <v>3056.0537439425252</v>
      </c>
      <c r="S418" s="182">
        <f t="shared" si="55"/>
        <v>3086.6474258887602</v>
      </c>
      <c r="T418" s="182">
        <f t="shared" si="56"/>
        <v>3117.5470446544573</v>
      </c>
      <c r="U418" s="182">
        <f t="shared" si="57"/>
        <v>3148.7556596078116</v>
      </c>
      <c r="V418" s="182">
        <f t="shared" si="58"/>
        <v>3180.276360710699</v>
      </c>
      <c r="W418" s="182">
        <f t="shared" si="59"/>
        <v>3212.112268824616</v>
      </c>
      <c r="X418" s="182">
        <f t="shared" si="60"/>
        <v>3244.2665360196715</v>
      </c>
    </row>
    <row r="419" spans="2:24" ht="14.25" customHeight="1" x14ac:dyDescent="0.35">
      <c r="B419" s="189">
        <v>8.0705239351472606</v>
      </c>
      <c r="C419" s="189">
        <v>0.20280061462434701</v>
      </c>
      <c r="D419" s="189">
        <v>0.93539259043793199</v>
      </c>
      <c r="E419" s="189">
        <v>4.9299911746596002E-2</v>
      </c>
      <c r="F419" s="189">
        <v>7.4947653710529999E-2</v>
      </c>
      <c r="H419" s="182">
        <f t="shared" si="61"/>
        <v>3578.3244803665862</v>
      </c>
      <c r="I419"/>
      <c r="K419"/>
      <c r="Q419" s="182">
        <f t="shared" si="62"/>
        <v>3620.6326788215442</v>
      </c>
      <c r="R419" s="182">
        <f t="shared" si="54"/>
        <v>3663.3639592610516</v>
      </c>
      <c r="S419" s="182">
        <f t="shared" si="55"/>
        <v>3706.5225525049541</v>
      </c>
      <c r="T419" s="182">
        <f t="shared" si="56"/>
        <v>3750.1127316812954</v>
      </c>
      <c r="U419" s="182">
        <f t="shared" si="57"/>
        <v>3794.1388126494007</v>
      </c>
      <c r="V419" s="182">
        <f t="shared" si="58"/>
        <v>3838.6051544271863</v>
      </c>
      <c r="W419" s="182">
        <f t="shared" si="59"/>
        <v>3883.5161596227508</v>
      </c>
      <c r="X419" s="182">
        <f t="shared" si="60"/>
        <v>3928.8762748702698</v>
      </c>
    </row>
    <row r="420" spans="2:24" ht="14.25" customHeight="1" x14ac:dyDescent="0.35">
      <c r="B420" s="189">
        <v>3.88122255924451</v>
      </c>
      <c r="C420" s="189">
        <v>0.24028475790168499</v>
      </c>
      <c r="D420" s="189">
        <v>2.2805867473414999E-2</v>
      </c>
      <c r="E420" s="189">
        <v>7.1062171070690001E-3</v>
      </c>
      <c r="F420" s="189">
        <v>7.7254550670730004E-2</v>
      </c>
      <c r="H420" s="182">
        <f t="shared" si="61"/>
        <v>3494.5034550811847</v>
      </c>
      <c r="I420"/>
      <c r="K420"/>
      <c r="Q420" s="182">
        <f t="shared" si="62"/>
        <v>3530.3684378085122</v>
      </c>
      <c r="R420" s="182">
        <f t="shared" si="54"/>
        <v>3566.5920703631132</v>
      </c>
      <c r="S420" s="182">
        <f t="shared" si="55"/>
        <v>3603.17793924326</v>
      </c>
      <c r="T420" s="182">
        <f t="shared" si="56"/>
        <v>3640.1296668122081</v>
      </c>
      <c r="U420" s="182">
        <f t="shared" si="57"/>
        <v>3677.4509116568456</v>
      </c>
      <c r="V420" s="182">
        <f t="shared" si="58"/>
        <v>3715.1453689499299</v>
      </c>
      <c r="W420" s="182">
        <f t="shared" si="59"/>
        <v>3753.2167708159445</v>
      </c>
      <c r="X420" s="182">
        <f t="shared" si="60"/>
        <v>3791.6688867006201</v>
      </c>
    </row>
    <row r="421" spans="2:24" ht="14.25" customHeight="1" x14ac:dyDescent="0.35">
      <c r="B421" s="189">
        <v>3.9012090091024E-2</v>
      </c>
      <c r="C421" s="189">
        <v>-1.9874685117147539</v>
      </c>
      <c r="D421" s="189">
        <v>1.7384528206766221</v>
      </c>
      <c r="E421" s="189">
        <v>0.37837200896567202</v>
      </c>
      <c r="F421" s="189">
        <v>2.1299935646880001E-3</v>
      </c>
      <c r="H421" s="182">
        <f t="shared" si="61"/>
        <v>-32.988213311770807</v>
      </c>
      <c r="I421"/>
      <c r="K421"/>
      <c r="Q421" s="182">
        <f t="shared" si="62"/>
        <v>-2.3920126804226243</v>
      </c>
      <c r="R421" s="182">
        <f t="shared" si="54"/>
        <v>28.510149957238326</v>
      </c>
      <c r="S421" s="182">
        <f t="shared" si="55"/>
        <v>59.721334221276678</v>
      </c>
      <c r="T421" s="182">
        <f t="shared" si="56"/>
        <v>91.244630327955136</v>
      </c>
      <c r="U421" s="182">
        <f t="shared" si="57"/>
        <v>123.08315939570032</v>
      </c>
      <c r="V421" s="182">
        <f t="shared" si="58"/>
        <v>155.24007375412293</v>
      </c>
      <c r="W421" s="182">
        <f t="shared" si="59"/>
        <v>187.71855725612994</v>
      </c>
      <c r="X421" s="182">
        <f t="shared" si="60"/>
        <v>220.52182559315699</v>
      </c>
    </row>
    <row r="422" spans="2:24" ht="14.25" customHeight="1" x14ac:dyDescent="0.35">
      <c r="B422" s="189">
        <v>5.7316302136750101</v>
      </c>
      <c r="C422" s="189">
        <v>0.19132520649903301</v>
      </c>
      <c r="D422" s="189">
        <v>0.87430189467339103</v>
      </c>
      <c r="E422" s="189">
        <v>0.13228269753347199</v>
      </c>
      <c r="F422" s="189">
        <v>5.9673413727907999E-2</v>
      </c>
      <c r="H422" s="182">
        <f t="shared" si="61"/>
        <v>3533.0476819761052</v>
      </c>
      <c r="I422"/>
      <c r="K422"/>
      <c r="Q422" s="182">
        <f t="shared" si="62"/>
        <v>3572.2772723693297</v>
      </c>
      <c r="R422" s="182">
        <f t="shared" si="54"/>
        <v>3611.8991586664865</v>
      </c>
      <c r="S422" s="182">
        <f t="shared" si="55"/>
        <v>3651.917263826615</v>
      </c>
      <c r="T422" s="182">
        <f t="shared" si="56"/>
        <v>3692.3355500383441</v>
      </c>
      <c r="U422" s="182">
        <f t="shared" si="57"/>
        <v>3733.1580191121911</v>
      </c>
      <c r="V422" s="182">
        <f t="shared" si="58"/>
        <v>3774.388712876776</v>
      </c>
      <c r="W422" s="182">
        <f t="shared" si="59"/>
        <v>3816.0317135790074</v>
      </c>
      <c r="X422" s="182">
        <f t="shared" si="60"/>
        <v>3858.0911442882607</v>
      </c>
    </row>
    <row r="423" spans="2:24" ht="14.25" customHeight="1" x14ac:dyDescent="0.35">
      <c r="B423" s="189">
        <v>2.8096297527845999E-2</v>
      </c>
      <c r="C423" s="189">
        <v>-1.000692749272198</v>
      </c>
      <c r="D423" s="189">
        <v>3.212493394745247</v>
      </c>
      <c r="E423" s="189">
        <v>0.182182494188079</v>
      </c>
      <c r="F423" s="189">
        <v>2.786969532594E-3</v>
      </c>
      <c r="H423" s="182">
        <f t="shared" si="61"/>
        <v>1382.518552462102</v>
      </c>
      <c r="I423"/>
      <c r="K423"/>
      <c r="Q423" s="182">
        <f t="shared" si="62"/>
        <v>1411.9251925024835</v>
      </c>
      <c r="R423" s="182">
        <f t="shared" si="54"/>
        <v>1441.6258989432686</v>
      </c>
      <c r="S423" s="182">
        <f t="shared" si="55"/>
        <v>1471.6236124484617</v>
      </c>
      <c r="T423" s="182">
        <f t="shared" si="56"/>
        <v>1501.9213030887067</v>
      </c>
      <c r="U423" s="182">
        <f t="shared" si="57"/>
        <v>1532.5219706353541</v>
      </c>
      <c r="V423" s="182">
        <f t="shared" si="58"/>
        <v>1563.428644857468</v>
      </c>
      <c r="W423" s="182">
        <f t="shared" si="59"/>
        <v>1594.6443858218036</v>
      </c>
      <c r="X423" s="182">
        <f t="shared" si="60"/>
        <v>1626.1722841957819</v>
      </c>
    </row>
    <row r="424" spans="2:24" ht="14.25" customHeight="1" x14ac:dyDescent="0.35">
      <c r="B424" s="189">
        <v>9.3886760272635428</v>
      </c>
      <c r="C424" s="189">
        <v>-1.2805737478858099</v>
      </c>
      <c r="D424" s="189">
        <v>0.673141819839286</v>
      </c>
      <c r="E424" s="189">
        <v>0.27267185548380701</v>
      </c>
      <c r="F424" s="189">
        <v>7.5648476550376001E-2</v>
      </c>
      <c r="H424" s="182">
        <f t="shared" si="61"/>
        <v>2144.045509986353</v>
      </c>
      <c r="I424"/>
      <c r="K424"/>
      <c r="Q424" s="182">
        <f t="shared" si="62"/>
        <v>2196.6384670551379</v>
      </c>
      <c r="R424" s="182">
        <f t="shared" si="54"/>
        <v>2249.7573536946102</v>
      </c>
      <c r="S424" s="182">
        <f t="shared" si="55"/>
        <v>2303.407429200478</v>
      </c>
      <c r="T424" s="182">
        <f t="shared" si="56"/>
        <v>2357.5940054614039</v>
      </c>
      <c r="U424" s="182">
        <f t="shared" si="57"/>
        <v>2412.3224474849394</v>
      </c>
      <c r="V424" s="182">
        <f t="shared" si="58"/>
        <v>2467.5981739287095</v>
      </c>
      <c r="W424" s="182">
        <f t="shared" si="59"/>
        <v>2523.4266576369182</v>
      </c>
      <c r="X424" s="182">
        <f t="shared" si="60"/>
        <v>2579.8134261822088</v>
      </c>
    </row>
    <row r="425" spans="2:24" ht="14.25" customHeight="1" x14ac:dyDescent="0.35">
      <c r="B425" s="189">
        <v>2.32281108906E-3</v>
      </c>
      <c r="C425" s="189">
        <v>-0.42747895572879102</v>
      </c>
      <c r="D425" s="189">
        <v>3.2168660576667838</v>
      </c>
      <c r="E425" s="189">
        <v>5.943418308E-5</v>
      </c>
      <c r="F425" s="189">
        <v>2.5815419227249999E-2</v>
      </c>
      <c r="H425" s="182">
        <f t="shared" si="61"/>
        <v>2395.7468010520079</v>
      </c>
      <c r="I425"/>
      <c r="K425"/>
      <c r="Q425" s="182">
        <f t="shared" si="62"/>
        <v>2426.3487971032946</v>
      </c>
      <c r="R425" s="182">
        <f t="shared" si="54"/>
        <v>2457.2568131150933</v>
      </c>
      <c r="S425" s="182">
        <f t="shared" si="55"/>
        <v>2488.4739092870113</v>
      </c>
      <c r="T425" s="182">
        <f t="shared" si="56"/>
        <v>2520.0031764206478</v>
      </c>
      <c r="U425" s="182">
        <f t="shared" si="57"/>
        <v>2551.8477362256208</v>
      </c>
      <c r="V425" s="182">
        <f t="shared" si="58"/>
        <v>2584.0107416286428</v>
      </c>
      <c r="W425" s="182">
        <f t="shared" si="59"/>
        <v>2616.4953770856964</v>
      </c>
      <c r="X425" s="182">
        <f t="shared" si="60"/>
        <v>2649.3048588973193</v>
      </c>
    </row>
    <row r="426" spans="2:24" ht="14.25" customHeight="1" x14ac:dyDescent="0.35">
      <c r="B426" s="189">
        <v>5.0628586334469997E-3</v>
      </c>
      <c r="C426" s="189">
        <v>0.118454066830464</v>
      </c>
      <c r="D426" s="189">
        <v>1.644805275393189</v>
      </c>
      <c r="E426" s="189">
        <v>0.29045161519518498</v>
      </c>
      <c r="F426" s="189">
        <v>3.7235160086659998E-3</v>
      </c>
      <c r="H426" s="182">
        <f t="shared" si="61"/>
        <v>2808.8802243403406</v>
      </c>
      <c r="I426"/>
      <c r="K426"/>
      <c r="Q426" s="182">
        <f t="shared" si="62"/>
        <v>2835.1346749466074</v>
      </c>
      <c r="R426" s="182">
        <f t="shared" si="54"/>
        <v>2861.6516700589368</v>
      </c>
      <c r="S426" s="182">
        <f t="shared" si="55"/>
        <v>2888.4338351223901</v>
      </c>
      <c r="T426" s="182">
        <f t="shared" si="56"/>
        <v>2915.483821836478</v>
      </c>
      <c r="U426" s="182">
        <f t="shared" si="57"/>
        <v>2942.8043084177061</v>
      </c>
      <c r="V426" s="182">
        <f t="shared" si="58"/>
        <v>2970.3979998647469</v>
      </c>
      <c r="W426" s="182">
        <f t="shared" si="59"/>
        <v>2998.2676282262587</v>
      </c>
      <c r="X426" s="182">
        <f t="shared" si="60"/>
        <v>3026.4159528713844</v>
      </c>
    </row>
    <row r="427" spans="2:24" ht="14.25" customHeight="1" x14ac:dyDescent="0.35">
      <c r="B427" s="189">
        <v>8.5859424853070004E-3</v>
      </c>
      <c r="C427" s="189">
        <v>4.0651650098832003E-2</v>
      </c>
      <c r="D427" s="189">
        <v>2.0374876748203E-2</v>
      </c>
      <c r="E427" s="189">
        <v>0.10861719354393599</v>
      </c>
      <c r="F427" s="189">
        <v>6.2375497564550998E-2</v>
      </c>
      <c r="H427" s="182">
        <f t="shared" si="61"/>
        <v>3488.4555109204193</v>
      </c>
      <c r="I427"/>
      <c r="K427"/>
      <c r="Q427" s="182">
        <f t="shared" si="62"/>
        <v>3522.7187549005034</v>
      </c>
      <c r="R427" s="182">
        <f t="shared" si="54"/>
        <v>3557.3246313203877</v>
      </c>
      <c r="S427" s="182">
        <f t="shared" si="55"/>
        <v>3592.2765665044708</v>
      </c>
      <c r="T427" s="182">
        <f t="shared" si="56"/>
        <v>3627.5780210403946</v>
      </c>
      <c r="U427" s="182">
        <f t="shared" si="57"/>
        <v>3663.2324901216784</v>
      </c>
      <c r="V427" s="182">
        <f t="shared" si="58"/>
        <v>3699.2435038937742</v>
      </c>
      <c r="W427" s="182">
        <f t="shared" si="59"/>
        <v>3735.6146278035917</v>
      </c>
      <c r="X427" s="182">
        <f t="shared" si="60"/>
        <v>3772.3494629525071</v>
      </c>
    </row>
    <row r="428" spans="2:24" ht="14.25" customHeight="1" x14ac:dyDescent="0.35">
      <c r="B428" s="189">
        <v>24.31629762955529</v>
      </c>
      <c r="C428" s="189">
        <v>0.106109767067962</v>
      </c>
      <c r="D428" s="189">
        <v>4.4439629376933E-2</v>
      </c>
      <c r="E428" s="189">
        <v>0.42916517573820201</v>
      </c>
      <c r="F428" s="189">
        <v>4.7514335178626001E-2</v>
      </c>
      <c r="H428" s="182">
        <f t="shared" si="61"/>
        <v>1659.1794616176599</v>
      </c>
      <c r="I428"/>
      <c r="K428"/>
      <c r="Q428" s="182">
        <f t="shared" si="62"/>
        <v>1703.2757896108519</v>
      </c>
      <c r="R428" s="182">
        <f t="shared" si="54"/>
        <v>1747.813080883976</v>
      </c>
      <c r="S428" s="182">
        <f t="shared" si="55"/>
        <v>1792.7957450698304</v>
      </c>
      <c r="T428" s="182">
        <f t="shared" si="56"/>
        <v>1838.2282358975444</v>
      </c>
      <c r="U428" s="182">
        <f t="shared" si="57"/>
        <v>1884.1150516335347</v>
      </c>
      <c r="V428" s="182">
        <f t="shared" si="58"/>
        <v>1930.4607355268849</v>
      </c>
      <c r="W428" s="182">
        <f t="shared" si="59"/>
        <v>1977.2698762591695</v>
      </c>
      <c r="X428" s="182">
        <f t="shared" si="60"/>
        <v>2024.5471083987763</v>
      </c>
    </row>
    <row r="429" spans="2:24" ht="14.25" customHeight="1" x14ac:dyDescent="0.35">
      <c r="B429" s="189">
        <v>3.6990799550593999E-2</v>
      </c>
      <c r="C429" s="189">
        <v>-0.47996368774567399</v>
      </c>
      <c r="D429" s="189">
        <v>0.326129319926101</v>
      </c>
      <c r="E429" s="189">
        <v>0.14440966941556799</v>
      </c>
      <c r="F429" s="189">
        <v>6.0927248087547001E-2</v>
      </c>
      <c r="H429" s="182">
        <f t="shared" si="61"/>
        <v>2972.5716597887249</v>
      </c>
      <c r="I429"/>
      <c r="K429"/>
      <c r="Q429" s="182">
        <f t="shared" si="62"/>
        <v>3009.7989239881299</v>
      </c>
      <c r="R429" s="182">
        <f t="shared" si="54"/>
        <v>3047.3984608295282</v>
      </c>
      <c r="S429" s="182">
        <f t="shared" si="55"/>
        <v>3085.3739930393413</v>
      </c>
      <c r="T429" s="182">
        <f t="shared" si="56"/>
        <v>3123.7292805712518</v>
      </c>
      <c r="U429" s="182">
        <f t="shared" si="57"/>
        <v>3162.4681209784821</v>
      </c>
      <c r="V429" s="182">
        <f t="shared" si="58"/>
        <v>3201.5943497897842</v>
      </c>
      <c r="W429" s="182">
        <f t="shared" si="59"/>
        <v>3241.1118408891998</v>
      </c>
      <c r="X429" s="182">
        <f t="shared" si="60"/>
        <v>3281.0245068996092</v>
      </c>
    </row>
    <row r="430" spans="2:24" ht="14.25" customHeight="1" x14ac:dyDescent="0.35">
      <c r="B430" s="189">
        <v>0.49509701767724301</v>
      </c>
      <c r="C430" s="189">
        <v>0.11971702495330799</v>
      </c>
      <c r="D430" s="189">
        <v>1.799596888747776</v>
      </c>
      <c r="E430" s="189">
        <v>0.284788755236074</v>
      </c>
      <c r="F430" s="189">
        <v>6.5499779997089998E-3</v>
      </c>
      <c r="H430" s="182">
        <f t="shared" si="61"/>
        <v>2942.7132298315528</v>
      </c>
      <c r="I430"/>
      <c r="K430"/>
      <c r="Q430" s="182">
        <f t="shared" si="62"/>
        <v>2970.8738969567053</v>
      </c>
      <c r="R430" s="182">
        <f t="shared" si="54"/>
        <v>2999.3161707531099</v>
      </c>
      <c r="S430" s="182">
        <f t="shared" si="55"/>
        <v>3028.0428672874782</v>
      </c>
      <c r="T430" s="182">
        <f t="shared" si="56"/>
        <v>3057.0568307871904</v>
      </c>
      <c r="U430" s="182">
        <f t="shared" si="57"/>
        <v>3086.3609339218997</v>
      </c>
      <c r="V430" s="182">
        <f t="shared" si="58"/>
        <v>3115.9580780879555</v>
      </c>
      <c r="W430" s="182">
        <f t="shared" si="59"/>
        <v>3145.8511936956729</v>
      </c>
      <c r="X430" s="182">
        <f t="shared" si="60"/>
        <v>3176.0432404594667</v>
      </c>
    </row>
    <row r="431" spans="2:24" ht="14.25" customHeight="1" x14ac:dyDescent="0.35">
      <c r="B431" s="189">
        <v>2.1245027426809999E-3</v>
      </c>
      <c r="C431" s="189">
        <v>-1.0300445892397561</v>
      </c>
      <c r="D431" s="189">
        <v>2.3958450392726101</v>
      </c>
      <c r="E431" s="189">
        <v>9.0433835110000005E-6</v>
      </c>
      <c r="F431" s="189">
        <v>4.8415727474990997E-2</v>
      </c>
      <c r="H431" s="182">
        <f t="shared" si="61"/>
        <v>2014.5825089228701</v>
      </c>
      <c r="I431"/>
      <c r="K431"/>
      <c r="Q431" s="182">
        <f t="shared" si="62"/>
        <v>2050.7346902866398</v>
      </c>
      <c r="R431" s="182">
        <f t="shared" si="54"/>
        <v>2087.2483934640463</v>
      </c>
      <c r="S431" s="182">
        <f t="shared" si="55"/>
        <v>2124.1272336732277</v>
      </c>
      <c r="T431" s="182">
        <f t="shared" si="56"/>
        <v>2161.3748622845005</v>
      </c>
      <c r="U431" s="182">
        <f t="shared" si="57"/>
        <v>2198.9949671818858</v>
      </c>
      <c r="V431" s="182">
        <f t="shared" si="58"/>
        <v>2236.9912731282448</v>
      </c>
      <c r="W431" s="182">
        <f t="shared" si="59"/>
        <v>2275.3675421340686</v>
      </c>
      <c r="X431" s="182">
        <f t="shared" si="60"/>
        <v>2314.1275738299496</v>
      </c>
    </row>
    <row r="432" spans="2:24" ht="14.25" customHeight="1" x14ac:dyDescent="0.35">
      <c r="B432" s="189">
        <v>8.3950052421060007E-3</v>
      </c>
      <c r="C432" s="189">
        <v>-0.23909260411549499</v>
      </c>
      <c r="D432" s="189">
        <v>1.587683728301722</v>
      </c>
      <c r="E432" s="189">
        <v>0.108577065354029</v>
      </c>
      <c r="F432" s="189">
        <v>4.1590474118019999E-2</v>
      </c>
      <c r="H432" s="182">
        <f t="shared" si="61"/>
        <v>3017.1604967109743</v>
      </c>
      <c r="I432"/>
      <c r="K432"/>
      <c r="Q432" s="182">
        <f t="shared" si="62"/>
        <v>3051.0569498458876</v>
      </c>
      <c r="R432" s="182">
        <f t="shared" si="54"/>
        <v>3085.2923675121492</v>
      </c>
      <c r="S432" s="182">
        <f t="shared" si="55"/>
        <v>3119.8701393550741</v>
      </c>
      <c r="T432" s="182">
        <f t="shared" si="56"/>
        <v>3154.7936889164284</v>
      </c>
      <c r="U432" s="182">
        <f t="shared" si="57"/>
        <v>3190.0664739733957</v>
      </c>
      <c r="V432" s="182">
        <f t="shared" si="58"/>
        <v>3225.6919868809323</v>
      </c>
      <c r="W432" s="182">
        <f t="shared" si="59"/>
        <v>3261.673754917545</v>
      </c>
      <c r="X432" s="182">
        <f t="shared" si="60"/>
        <v>3298.0153406345239</v>
      </c>
    </row>
    <row r="433" spans="2:24" ht="14.25" customHeight="1" x14ac:dyDescent="0.35">
      <c r="B433" s="189">
        <v>7.2153253351271518</v>
      </c>
      <c r="C433" s="189">
        <v>0.22649968462969</v>
      </c>
      <c r="D433" s="189">
        <v>1.4884466858836729</v>
      </c>
      <c r="E433" s="189">
        <v>4.7934552791999998E-4</v>
      </c>
      <c r="F433" s="189">
        <v>6.8883878774664994E-2</v>
      </c>
      <c r="H433" s="182">
        <f t="shared" si="61"/>
        <v>3511.736192404333</v>
      </c>
      <c r="I433"/>
      <c r="K433"/>
      <c r="Q433" s="182">
        <f t="shared" si="62"/>
        <v>3551.9849853914561</v>
      </c>
      <c r="R433" s="182">
        <f t="shared" si="54"/>
        <v>3592.6362663084501</v>
      </c>
      <c r="S433" s="182">
        <f t="shared" si="55"/>
        <v>3633.6940600346147</v>
      </c>
      <c r="T433" s="182">
        <f t="shared" si="56"/>
        <v>3675.1624316980401</v>
      </c>
      <c r="U433" s="182">
        <f t="shared" si="57"/>
        <v>3717.0454870781005</v>
      </c>
      <c r="V433" s="182">
        <f t="shared" si="58"/>
        <v>3759.3473730119613</v>
      </c>
      <c r="W433" s="182">
        <f t="shared" si="59"/>
        <v>3802.0722778051604</v>
      </c>
      <c r="X433" s="182">
        <f t="shared" si="60"/>
        <v>3845.224431646292</v>
      </c>
    </row>
    <row r="434" spans="2:24" ht="14.25" customHeight="1" x14ac:dyDescent="0.35">
      <c r="B434" s="189">
        <v>1.4355580184459E-2</v>
      </c>
      <c r="C434" s="189">
        <v>0.16880018775820799</v>
      </c>
      <c r="D434" s="189">
        <v>0.46026356895275999</v>
      </c>
      <c r="E434" s="189">
        <v>0.153088703748095</v>
      </c>
      <c r="F434" s="189">
        <v>4.5968876118160001E-2</v>
      </c>
      <c r="H434" s="182">
        <f t="shared" si="61"/>
        <v>3421.4700769102383</v>
      </c>
      <c r="I434"/>
      <c r="K434"/>
      <c r="Q434" s="182">
        <f t="shared" si="62"/>
        <v>3453.0793392272935</v>
      </c>
      <c r="R434" s="182">
        <f t="shared" si="54"/>
        <v>3485.0046941675196</v>
      </c>
      <c r="S434" s="182">
        <f t="shared" si="55"/>
        <v>3517.2493026571474</v>
      </c>
      <c r="T434" s="182">
        <f t="shared" si="56"/>
        <v>3549.8163572316712</v>
      </c>
      <c r="U434" s="182">
        <f t="shared" si="57"/>
        <v>3582.7090823519407</v>
      </c>
      <c r="V434" s="182">
        <f t="shared" si="58"/>
        <v>3615.9307347234126</v>
      </c>
      <c r="W434" s="182">
        <f t="shared" si="59"/>
        <v>3649.4846036185995</v>
      </c>
      <c r="X434" s="182">
        <f t="shared" si="60"/>
        <v>3683.3740112027381</v>
      </c>
    </row>
    <row r="435" spans="2:24" ht="14.25" customHeight="1" x14ac:dyDescent="0.35">
      <c r="B435" s="189">
        <v>2.1464727918719998E-3</v>
      </c>
      <c r="C435" s="189">
        <v>0.11760575669959</v>
      </c>
      <c r="D435" s="189">
        <v>1.5643518193036949</v>
      </c>
      <c r="E435" s="189">
        <v>0.25260031990544402</v>
      </c>
      <c r="F435" s="189">
        <v>1.5142324976039999E-2</v>
      </c>
      <c r="H435" s="182">
        <f t="shared" si="61"/>
        <v>3088.8913255427806</v>
      </c>
      <c r="I435"/>
      <c r="K435"/>
      <c r="Q435" s="182">
        <f t="shared" si="62"/>
        <v>3117.955570863608</v>
      </c>
      <c r="R435" s="182">
        <f t="shared" si="54"/>
        <v>3147.310458637643</v>
      </c>
      <c r="S435" s="182">
        <f t="shared" si="55"/>
        <v>3176.9588952894196</v>
      </c>
      <c r="T435" s="182">
        <f t="shared" si="56"/>
        <v>3206.903816307713</v>
      </c>
      <c r="U435" s="182">
        <f t="shared" si="57"/>
        <v>3237.1481865361902</v>
      </c>
      <c r="V435" s="182">
        <f t="shared" si="58"/>
        <v>3267.6950004669516</v>
      </c>
      <c r="W435" s="182">
        <f t="shared" si="59"/>
        <v>3298.5472825370207</v>
      </c>
      <c r="X435" s="182">
        <f t="shared" si="60"/>
        <v>3329.7080874277899</v>
      </c>
    </row>
    <row r="436" spans="2:24" ht="14.25" customHeight="1" x14ac:dyDescent="0.35">
      <c r="B436" s="189">
        <v>10.462084475893761</v>
      </c>
      <c r="C436" s="189">
        <v>-0.74194370422181299</v>
      </c>
      <c r="D436" s="189">
        <v>0.58452504431969798</v>
      </c>
      <c r="E436" s="189">
        <v>0.219700058506938</v>
      </c>
      <c r="F436" s="189">
        <v>7.8707296220446005E-2</v>
      </c>
      <c r="H436" s="182">
        <f t="shared" si="61"/>
        <v>2667.914619810319</v>
      </c>
      <c r="I436"/>
      <c r="K436"/>
      <c r="Q436" s="182">
        <f t="shared" si="62"/>
        <v>2718.6644945841972</v>
      </c>
      <c r="R436" s="182">
        <f t="shared" si="54"/>
        <v>2769.9218681058128</v>
      </c>
      <c r="S436" s="182">
        <f t="shared" si="55"/>
        <v>2821.6918153626452</v>
      </c>
      <c r="T436" s="182">
        <f t="shared" si="56"/>
        <v>2873.9794620920457</v>
      </c>
      <c r="U436" s="182">
        <f t="shared" si="57"/>
        <v>2926.7899852887404</v>
      </c>
      <c r="V436" s="182">
        <f t="shared" si="58"/>
        <v>2980.1286137174015</v>
      </c>
      <c r="W436" s="182">
        <f t="shared" si="59"/>
        <v>3034.0006284303499</v>
      </c>
      <c r="X436" s="182">
        <f t="shared" si="60"/>
        <v>3088.4113632904273</v>
      </c>
    </row>
    <row r="437" spans="2:24" ht="14.25" customHeight="1" x14ac:dyDescent="0.35">
      <c r="B437" s="189">
        <v>8.0697237578319694</v>
      </c>
      <c r="C437" s="189">
        <v>0.22816627470571099</v>
      </c>
      <c r="D437" s="189">
        <v>1.5049311638785161</v>
      </c>
      <c r="E437" s="189">
        <v>9.1769907282221994E-2</v>
      </c>
      <c r="F437" s="189">
        <v>6.0071881135055002E-2</v>
      </c>
      <c r="H437" s="182">
        <f t="shared" si="61"/>
        <v>3487.9063698312393</v>
      </c>
      <c r="I437"/>
      <c r="K437"/>
      <c r="Q437" s="182">
        <f t="shared" si="62"/>
        <v>3528.9153214185171</v>
      </c>
      <c r="R437" s="182">
        <f t="shared" si="54"/>
        <v>3570.334362521668</v>
      </c>
      <c r="S437" s="182">
        <f t="shared" si="55"/>
        <v>3612.16759403585</v>
      </c>
      <c r="T437" s="182">
        <f t="shared" si="56"/>
        <v>3654.4191578651739</v>
      </c>
      <c r="U437" s="182">
        <f t="shared" si="57"/>
        <v>3697.0932373327914</v>
      </c>
      <c r="V437" s="182">
        <f t="shared" si="58"/>
        <v>3740.1940575950839</v>
      </c>
      <c r="W437" s="182">
        <f t="shared" si="59"/>
        <v>3783.7258860600009</v>
      </c>
      <c r="X437" s="182">
        <f t="shared" si="60"/>
        <v>3827.6930328095659</v>
      </c>
    </row>
    <row r="438" spans="2:24" ht="14.25" customHeight="1" x14ac:dyDescent="0.35">
      <c r="B438" s="189">
        <v>0.27213481328744699</v>
      </c>
      <c r="C438" s="189">
        <v>0.120954982653856</v>
      </c>
      <c r="D438" s="189">
        <v>1.745336635206935</v>
      </c>
      <c r="E438" s="189">
        <v>0.26701521989310101</v>
      </c>
      <c r="F438" s="189">
        <v>1.0294130846983E-2</v>
      </c>
      <c r="H438" s="182">
        <f t="shared" si="61"/>
        <v>3019.6267091208638</v>
      </c>
      <c r="I438"/>
      <c r="K438"/>
      <c r="Q438" s="182">
        <f t="shared" si="62"/>
        <v>3048.2699642656407</v>
      </c>
      <c r="R438" s="182">
        <f t="shared" si="54"/>
        <v>3077.199651961866</v>
      </c>
      <c r="S438" s="182">
        <f t="shared" si="55"/>
        <v>3106.4186365350533</v>
      </c>
      <c r="T438" s="182">
        <f t="shared" si="56"/>
        <v>3135.9298109539732</v>
      </c>
      <c r="U438" s="182">
        <f t="shared" si="57"/>
        <v>3165.7360971170815</v>
      </c>
      <c r="V438" s="182">
        <f t="shared" si="58"/>
        <v>3195.8404461418213</v>
      </c>
      <c r="W438" s="182">
        <f t="shared" si="59"/>
        <v>3226.2458386568082</v>
      </c>
      <c r="X438" s="182">
        <f t="shared" si="60"/>
        <v>3256.9552850969453</v>
      </c>
    </row>
    <row r="439" spans="2:24" ht="14.25" customHeight="1" x14ac:dyDescent="0.35">
      <c r="B439" s="189">
        <v>0.21474974053815199</v>
      </c>
      <c r="C439" s="189">
        <v>0.11663638420487001</v>
      </c>
      <c r="D439" s="189">
        <v>1.7943606765774951</v>
      </c>
      <c r="E439" s="189">
        <v>0.28296581141320298</v>
      </c>
      <c r="F439" s="189">
        <v>6.0717677699979999E-3</v>
      </c>
      <c r="H439" s="182">
        <f t="shared" si="61"/>
        <v>2937.2080623915676</v>
      </c>
      <c r="I439"/>
      <c r="K439"/>
      <c r="Q439" s="182">
        <f t="shared" si="62"/>
        <v>2965.0254293649341</v>
      </c>
      <c r="R439" s="182">
        <f t="shared" si="54"/>
        <v>2993.120970008034</v>
      </c>
      <c r="S439" s="182">
        <f t="shared" si="55"/>
        <v>3021.4974660575654</v>
      </c>
      <c r="T439" s="182">
        <f t="shared" si="56"/>
        <v>3050.1577270675921</v>
      </c>
      <c r="U439" s="182">
        <f t="shared" si="57"/>
        <v>3079.1045906877184</v>
      </c>
      <c r="V439" s="182">
        <f t="shared" si="58"/>
        <v>3108.3409229440467</v>
      </c>
      <c r="W439" s="182">
        <f t="shared" si="59"/>
        <v>3137.8696185229378</v>
      </c>
      <c r="X439" s="182">
        <f t="shared" si="60"/>
        <v>3167.6936010576183</v>
      </c>
    </row>
    <row r="440" spans="2:24" ht="14.25" customHeight="1" x14ac:dyDescent="0.35">
      <c r="B440" s="189">
        <v>0.26319145915535502</v>
      </c>
      <c r="C440" s="189">
        <v>0.11919042940274401</v>
      </c>
      <c r="D440" s="189">
        <v>1.7917713194236939</v>
      </c>
      <c r="E440" s="189">
        <v>0.28283607228510099</v>
      </c>
      <c r="F440" s="189">
        <v>6.2086535874310003E-3</v>
      </c>
      <c r="H440" s="182">
        <f t="shared" si="61"/>
        <v>2939.455597993895</v>
      </c>
      <c r="I440"/>
      <c r="K440"/>
      <c r="Q440" s="182">
        <f t="shared" si="62"/>
        <v>2967.313835585393</v>
      </c>
      <c r="R440" s="182">
        <f t="shared" si="54"/>
        <v>2995.4506555528046</v>
      </c>
      <c r="S440" s="182">
        <f t="shared" si="55"/>
        <v>3023.8688437198912</v>
      </c>
      <c r="T440" s="182">
        <f t="shared" si="56"/>
        <v>3052.5712137686487</v>
      </c>
      <c r="U440" s="182">
        <f t="shared" si="57"/>
        <v>3081.5606075178939</v>
      </c>
      <c r="V440" s="182">
        <f t="shared" si="58"/>
        <v>3110.8398952046309</v>
      </c>
      <c r="W440" s="182">
        <f t="shared" si="59"/>
        <v>3140.4119757682361</v>
      </c>
      <c r="X440" s="182">
        <f t="shared" si="60"/>
        <v>3170.2797771374767</v>
      </c>
    </row>
    <row r="441" spans="2:24" ht="14.25" customHeight="1" x14ac:dyDescent="0.35">
      <c r="B441" s="189">
        <v>1.1325300023151721</v>
      </c>
      <c r="C441" s="189">
        <v>-0.40319204494455702</v>
      </c>
      <c r="D441" s="189">
        <v>2.0829586893472571</v>
      </c>
      <c r="E441" s="189">
        <v>5.7260995281200005E-4</v>
      </c>
      <c r="F441" s="189">
        <v>5.1480944530593001E-2</v>
      </c>
      <c r="H441" s="182">
        <f t="shared" si="61"/>
        <v>2813.5477620119382</v>
      </c>
      <c r="I441"/>
      <c r="K441"/>
      <c r="Q441" s="182">
        <f t="shared" si="62"/>
        <v>2849.3054435635318</v>
      </c>
      <c r="R441" s="182">
        <f t="shared" si="54"/>
        <v>2885.4207019306409</v>
      </c>
      <c r="S441" s="182">
        <f t="shared" si="55"/>
        <v>2921.8971128814219</v>
      </c>
      <c r="T441" s="182">
        <f t="shared" si="56"/>
        <v>2958.73828794171</v>
      </c>
      <c r="U441" s="182">
        <f t="shared" si="57"/>
        <v>2995.9478747526014</v>
      </c>
      <c r="V441" s="182">
        <f t="shared" si="58"/>
        <v>3033.5295574316015</v>
      </c>
      <c r="W441" s="182">
        <f t="shared" si="59"/>
        <v>3071.4870569373916</v>
      </c>
      <c r="X441" s="182">
        <f t="shared" si="60"/>
        <v>3109.8241314382399</v>
      </c>
    </row>
    <row r="442" spans="2:24" ht="14.25" customHeight="1" x14ac:dyDescent="0.35">
      <c r="B442" s="189">
        <v>0.28479388688117502</v>
      </c>
      <c r="C442" s="189">
        <v>-0.34516153191296101</v>
      </c>
      <c r="D442" s="189">
        <v>2.6861109799271161</v>
      </c>
      <c r="E442" s="189">
        <v>1.844710459504E-3</v>
      </c>
      <c r="F442" s="189">
        <v>3.6957300891638997E-2</v>
      </c>
      <c r="H442" s="182">
        <f t="shared" si="61"/>
        <v>2699.156089799952</v>
      </c>
      <c r="I442"/>
      <c r="K442"/>
      <c r="Q442" s="182">
        <f t="shared" si="62"/>
        <v>2731.8518710786643</v>
      </c>
      <c r="R442" s="182">
        <f t="shared" si="54"/>
        <v>2764.8746101701636</v>
      </c>
      <c r="S442" s="182">
        <f t="shared" si="55"/>
        <v>2798.2275766525781</v>
      </c>
      <c r="T442" s="182">
        <f t="shared" si="56"/>
        <v>2831.9140727998165</v>
      </c>
      <c r="U442" s="182">
        <f t="shared" si="57"/>
        <v>2865.9374339085275</v>
      </c>
      <c r="V442" s="182">
        <f t="shared" si="58"/>
        <v>2900.3010286283256</v>
      </c>
      <c r="W442" s="182">
        <f t="shared" si="59"/>
        <v>2935.0082592953217</v>
      </c>
      <c r="X442" s="182">
        <f t="shared" si="60"/>
        <v>2970.0625622689877</v>
      </c>
    </row>
    <row r="443" spans="2:24" ht="14.25" customHeight="1" x14ac:dyDescent="0.35">
      <c r="B443" s="189">
        <v>11.117346000183799</v>
      </c>
      <c r="C443" s="189">
        <v>-3.321987742290279</v>
      </c>
      <c r="D443" s="189">
        <v>0.30739629533554802</v>
      </c>
      <c r="E443" s="189">
        <v>0.42975088194337202</v>
      </c>
      <c r="F443" s="189">
        <v>7.9999209822684006E-2</v>
      </c>
      <c r="H443" s="182">
        <f t="shared" si="61"/>
        <v>-440.96490527276774</v>
      </c>
      <c r="I443"/>
      <c r="K443"/>
      <c r="Q443" s="182">
        <f t="shared" si="62"/>
        <v>-380.4320629796789</v>
      </c>
      <c r="R443" s="182">
        <f t="shared" si="54"/>
        <v>-319.29389226365993</v>
      </c>
      <c r="S443" s="182">
        <f t="shared" si="55"/>
        <v>-257.54433984048001</v>
      </c>
      <c r="T443" s="182">
        <f t="shared" si="56"/>
        <v>-195.17729189307011</v>
      </c>
      <c r="U443" s="182">
        <f t="shared" si="57"/>
        <v>-132.18657346618465</v>
      </c>
      <c r="V443" s="182">
        <f t="shared" si="58"/>
        <v>-68.565947855030572</v>
      </c>
      <c r="W443" s="182">
        <f t="shared" si="59"/>
        <v>-4.3091159877644714</v>
      </c>
      <c r="X443" s="182">
        <f t="shared" si="60"/>
        <v>60.590284198172867</v>
      </c>
    </row>
    <row r="444" spans="2:24" ht="14.25" customHeight="1" x14ac:dyDescent="0.35">
      <c r="B444" s="189">
        <v>3.0468133786387939</v>
      </c>
      <c r="C444" s="189">
        <v>0.106038774807372</v>
      </c>
      <c r="D444" s="189">
        <v>1.3705907096770329</v>
      </c>
      <c r="E444" s="189">
        <v>0.24617860238535899</v>
      </c>
      <c r="F444" s="189">
        <v>2.9791712611493E-2</v>
      </c>
      <c r="H444" s="182">
        <f t="shared" si="61"/>
        <v>3230.3500740615505</v>
      </c>
      <c r="I444"/>
      <c r="K444"/>
      <c r="Q444" s="182">
        <f t="shared" si="62"/>
        <v>3264.6589183970873</v>
      </c>
      <c r="R444" s="182">
        <f t="shared" si="54"/>
        <v>3299.3108511759797</v>
      </c>
      <c r="S444" s="182">
        <f t="shared" si="55"/>
        <v>3334.3093032826609</v>
      </c>
      <c r="T444" s="182">
        <f t="shared" si="56"/>
        <v>3369.6577399104085</v>
      </c>
      <c r="U444" s="182">
        <f t="shared" si="57"/>
        <v>3405.3596609044339</v>
      </c>
      <c r="V444" s="182">
        <f t="shared" si="58"/>
        <v>3441.4186011083993</v>
      </c>
      <c r="W444" s="182">
        <f t="shared" si="59"/>
        <v>3477.8381307144045</v>
      </c>
      <c r="X444" s="182">
        <f t="shared" si="60"/>
        <v>3514.6218556164699</v>
      </c>
    </row>
    <row r="445" spans="2:24" ht="14.25" customHeight="1" x14ac:dyDescent="0.35">
      <c r="B445" s="189">
        <v>5.4926947716766997E-2</v>
      </c>
      <c r="C445" s="189">
        <v>-3.3187401803971448</v>
      </c>
      <c r="D445" s="189">
        <v>0.35411457549563202</v>
      </c>
      <c r="E445" s="189">
        <v>0.226052592275233</v>
      </c>
      <c r="F445" s="189">
        <v>6.3921176423753001E-2</v>
      </c>
      <c r="H445" s="182">
        <f t="shared" si="61"/>
        <v>-866.64514509997571</v>
      </c>
      <c r="I445"/>
      <c r="K445"/>
      <c r="Q445" s="182">
        <f t="shared" si="62"/>
        <v>-823.68245705243953</v>
      </c>
      <c r="R445" s="182">
        <f t="shared" si="54"/>
        <v>-780.29014212442826</v>
      </c>
      <c r="S445" s="182">
        <f t="shared" si="55"/>
        <v>-736.46390404713702</v>
      </c>
      <c r="T445" s="182">
        <f t="shared" si="56"/>
        <v>-692.19940358907206</v>
      </c>
      <c r="U445" s="182">
        <f t="shared" si="57"/>
        <v>-647.4922581264268</v>
      </c>
      <c r="V445" s="182">
        <f t="shared" si="58"/>
        <v>-602.33804120915647</v>
      </c>
      <c r="W445" s="182">
        <f t="shared" si="59"/>
        <v>-556.73228212271124</v>
      </c>
      <c r="X445" s="182">
        <f t="shared" si="60"/>
        <v>-510.6704654454029</v>
      </c>
    </row>
    <row r="446" spans="2:24" ht="14.25" customHeight="1" x14ac:dyDescent="0.35">
      <c r="B446" s="189">
        <v>1.0652093853175001E-2</v>
      </c>
      <c r="C446" s="189">
        <v>-2.293585653944445</v>
      </c>
      <c r="D446" s="189">
        <v>2.4899223913006252</v>
      </c>
      <c r="E446" s="189">
        <v>4.4527072371763003E-2</v>
      </c>
      <c r="F446" s="189">
        <v>4.7726796696130003E-2</v>
      </c>
      <c r="H446" s="182">
        <f t="shared" si="61"/>
        <v>302.87807855196206</v>
      </c>
      <c r="I446"/>
      <c r="K446"/>
      <c r="Q446" s="182">
        <f t="shared" si="62"/>
        <v>341.55508483078529</v>
      </c>
      <c r="R446" s="182">
        <f t="shared" si="54"/>
        <v>380.61886117239715</v>
      </c>
      <c r="S446" s="182">
        <f t="shared" si="55"/>
        <v>420.07327527742495</v>
      </c>
      <c r="T446" s="182">
        <f t="shared" si="56"/>
        <v>459.92223352350243</v>
      </c>
      <c r="U446" s="182">
        <f t="shared" si="57"/>
        <v>500.16968135204206</v>
      </c>
      <c r="V446" s="182">
        <f t="shared" si="58"/>
        <v>540.81960365886562</v>
      </c>
      <c r="W446" s="182">
        <f t="shared" si="59"/>
        <v>581.87602518875883</v>
      </c>
      <c r="X446" s="182">
        <f t="shared" si="60"/>
        <v>623.3430109339497</v>
      </c>
    </row>
    <row r="447" spans="2:24" ht="14.25" customHeight="1" x14ac:dyDescent="0.35">
      <c r="B447" s="189">
        <v>2.5775875058763002E-2</v>
      </c>
      <c r="C447" s="189">
        <v>0.11551908261471799</v>
      </c>
      <c r="D447" s="189">
        <v>1.813197264147137</v>
      </c>
      <c r="E447" s="189">
        <v>0.28190068747882702</v>
      </c>
      <c r="F447" s="189">
        <v>5.2157990122070003E-3</v>
      </c>
      <c r="H447" s="182">
        <f t="shared" si="61"/>
        <v>2924.4593690875245</v>
      </c>
      <c r="I447"/>
      <c r="K447"/>
      <c r="Q447" s="182">
        <f t="shared" si="62"/>
        <v>2951.9400451446954</v>
      </c>
      <c r="R447" s="182">
        <f t="shared" si="54"/>
        <v>2979.6955279624381</v>
      </c>
      <c r="S447" s="182">
        <f t="shared" si="55"/>
        <v>3007.7285656083586</v>
      </c>
      <c r="T447" s="182">
        <f t="shared" si="56"/>
        <v>3036.0419336307377</v>
      </c>
      <c r="U447" s="182">
        <f t="shared" si="57"/>
        <v>3064.638435333341</v>
      </c>
      <c r="V447" s="182">
        <f t="shared" si="58"/>
        <v>3093.5209020529696</v>
      </c>
      <c r="W447" s="182">
        <f t="shared" si="59"/>
        <v>3122.6921934397956</v>
      </c>
      <c r="X447" s="182">
        <f t="shared" si="60"/>
        <v>3152.1551977404893</v>
      </c>
    </row>
    <row r="448" spans="2:24" ht="14.25" customHeight="1" x14ac:dyDescent="0.35">
      <c r="B448" s="189">
        <v>8.7222041648662714</v>
      </c>
      <c r="C448" s="189">
        <v>-3.3197839626995469</v>
      </c>
      <c r="D448" s="189">
        <v>0.57520939983823005</v>
      </c>
      <c r="E448" s="189">
        <v>0.34445005507975401</v>
      </c>
      <c r="F448" s="189">
        <v>7.5977764931590003E-2</v>
      </c>
      <c r="H448" s="182">
        <f t="shared" si="61"/>
        <v>-617.09329413135447</v>
      </c>
      <c r="I448"/>
      <c r="K448"/>
      <c r="Q448" s="182">
        <f t="shared" si="62"/>
        <v>-561.22754610767242</v>
      </c>
      <c r="R448" s="182">
        <f t="shared" si="54"/>
        <v>-504.80314060375349</v>
      </c>
      <c r="S448" s="182">
        <f t="shared" si="55"/>
        <v>-447.81449104479543</v>
      </c>
      <c r="T448" s="182">
        <f t="shared" si="56"/>
        <v>-390.25595499024803</v>
      </c>
      <c r="U448" s="182">
        <f t="shared" si="57"/>
        <v>-332.12183357515551</v>
      </c>
      <c r="V448" s="182">
        <f t="shared" si="58"/>
        <v>-273.40637094591193</v>
      </c>
      <c r="W448" s="182">
        <f t="shared" si="59"/>
        <v>-214.10375369037547</v>
      </c>
      <c r="X448" s="182">
        <f t="shared" si="60"/>
        <v>-154.2081102622833</v>
      </c>
    </row>
    <row r="449" spans="2:24" ht="14.25" customHeight="1" x14ac:dyDescent="0.35">
      <c r="B449" s="189">
        <v>0.57884145578508805</v>
      </c>
      <c r="C449" s="189">
        <v>-1.335971722324268</v>
      </c>
      <c r="D449" s="189">
        <v>0.98747508796904504</v>
      </c>
      <c r="E449" s="189">
        <v>0.24487645579585399</v>
      </c>
      <c r="F449" s="189">
        <v>4.4549979084082002E-2</v>
      </c>
      <c r="H449" s="182">
        <f t="shared" si="61"/>
        <v>1731.0259436352399</v>
      </c>
      <c r="I449"/>
      <c r="K449"/>
      <c r="Q449" s="182">
        <f t="shared" si="62"/>
        <v>1769.787185421656</v>
      </c>
      <c r="R449" s="182">
        <f t="shared" si="54"/>
        <v>1808.936039625936</v>
      </c>
      <c r="S449" s="182">
        <f t="shared" si="55"/>
        <v>1848.4763823722592</v>
      </c>
      <c r="T449" s="182">
        <f t="shared" si="56"/>
        <v>1888.4121285460451</v>
      </c>
      <c r="U449" s="182">
        <f t="shared" si="57"/>
        <v>1928.7472321815694</v>
      </c>
      <c r="V449" s="182">
        <f t="shared" si="58"/>
        <v>1969.4856868534482</v>
      </c>
      <c r="W449" s="182">
        <f t="shared" si="59"/>
        <v>2010.6315260720464</v>
      </c>
      <c r="X449" s="182">
        <f t="shared" si="60"/>
        <v>2052.1888236828304</v>
      </c>
    </row>
    <row r="450" spans="2:24" ht="14.25" customHeight="1" x14ac:dyDescent="0.35">
      <c r="B450" s="189">
        <v>0.23491518292666699</v>
      </c>
      <c r="C450" s="189">
        <v>0.12325254501864399</v>
      </c>
      <c r="D450" s="189">
        <v>1.7301265386299201</v>
      </c>
      <c r="E450" s="189">
        <v>0.27229793778897599</v>
      </c>
      <c r="F450" s="189">
        <v>8.9558192448439995E-3</v>
      </c>
      <c r="H450" s="182">
        <f t="shared" si="61"/>
        <v>2984.6980678344698</v>
      </c>
      <c r="I450"/>
      <c r="K450"/>
      <c r="Q450" s="182">
        <f t="shared" si="62"/>
        <v>3012.9117161716363</v>
      </c>
      <c r="R450" s="182">
        <f t="shared" si="54"/>
        <v>3041.4075009921739</v>
      </c>
      <c r="S450" s="182">
        <f t="shared" si="55"/>
        <v>3070.1882436609176</v>
      </c>
      <c r="T450" s="182">
        <f t="shared" si="56"/>
        <v>3099.2567937563481</v>
      </c>
      <c r="U450" s="182">
        <f t="shared" si="57"/>
        <v>3128.6160293527332</v>
      </c>
      <c r="V450" s="182">
        <f t="shared" si="58"/>
        <v>3158.2688573050818</v>
      </c>
      <c r="W450" s="182">
        <f t="shared" si="59"/>
        <v>3188.2182135369544</v>
      </c>
      <c r="X450" s="182">
        <f t="shared" si="60"/>
        <v>3218.4670633311457</v>
      </c>
    </row>
    <row r="451" spans="2:24" ht="14.25" customHeight="1" x14ac:dyDescent="0.35">
      <c r="B451" s="189">
        <v>14.292285425432899</v>
      </c>
      <c r="C451" s="189">
        <v>-3.313353180169575</v>
      </c>
      <c r="D451" s="189">
        <v>3.2002937919689982</v>
      </c>
      <c r="E451" s="189">
        <v>0.147390596984599</v>
      </c>
      <c r="F451" s="189">
        <v>6.0723831972652E-2</v>
      </c>
      <c r="H451" s="182">
        <f t="shared" si="61"/>
        <v>-1454.7089400523473</v>
      </c>
      <c r="I451"/>
      <c r="K451"/>
      <c r="Q451" s="182">
        <f t="shared" si="62"/>
        <v>-1400.6412124815647</v>
      </c>
      <c r="R451" s="182">
        <f t="shared" si="54"/>
        <v>-1346.0328076350738</v>
      </c>
      <c r="S451" s="182">
        <f t="shared" si="55"/>
        <v>-1290.8783187401168</v>
      </c>
      <c r="T451" s="182">
        <f t="shared" si="56"/>
        <v>-1235.172284956212</v>
      </c>
      <c r="U451" s="182">
        <f t="shared" si="57"/>
        <v>-1178.9091908344662</v>
      </c>
      <c r="V451" s="182">
        <f t="shared" si="58"/>
        <v>-1122.0834657715045</v>
      </c>
      <c r="W451" s="182">
        <f t="shared" si="59"/>
        <v>-1064.6894834579125</v>
      </c>
      <c r="X451" s="182">
        <f t="shared" si="60"/>
        <v>-1006.7215613211852</v>
      </c>
    </row>
    <row r="452" spans="2:24" ht="14.25" customHeight="1" x14ac:dyDescent="0.35">
      <c r="B452" s="189">
        <v>0.70197222370193901</v>
      </c>
      <c r="C452" s="189">
        <v>0.15896942862449601</v>
      </c>
      <c r="D452" s="189">
        <v>0.71986605671334203</v>
      </c>
      <c r="E452" s="189">
        <v>9.4771661649970002E-2</v>
      </c>
      <c r="F452" s="189">
        <v>5.2881339444530003E-2</v>
      </c>
      <c r="H452" s="182">
        <f t="shared" si="61"/>
        <v>3491.6561448069706</v>
      </c>
      <c r="I452"/>
      <c r="K452"/>
      <c r="Q452" s="182">
        <f t="shared" si="62"/>
        <v>3524.9444019237694</v>
      </c>
      <c r="R452" s="182">
        <f t="shared" si="54"/>
        <v>3558.5655416117361</v>
      </c>
      <c r="S452" s="182">
        <f t="shared" si="55"/>
        <v>3592.5228926965819</v>
      </c>
      <c r="T452" s="182">
        <f t="shared" si="56"/>
        <v>3626.8198172922762</v>
      </c>
      <c r="U452" s="182">
        <f t="shared" si="57"/>
        <v>3661.4597111339272</v>
      </c>
      <c r="V452" s="182">
        <f t="shared" si="58"/>
        <v>3696.4460039139954</v>
      </c>
      <c r="W452" s="182">
        <f t="shared" si="59"/>
        <v>3731.7821596218637</v>
      </c>
      <c r="X452" s="182">
        <f t="shared" si="60"/>
        <v>3767.4716768868111</v>
      </c>
    </row>
    <row r="453" spans="2:24" ht="14.25" customHeight="1" x14ac:dyDescent="0.35">
      <c r="B453" s="189">
        <v>6.8839885129505118</v>
      </c>
      <c r="C453" s="189">
        <v>0.21115594114879199</v>
      </c>
      <c r="D453" s="189">
        <v>1.090741428213361</v>
      </c>
      <c r="E453" s="189">
        <v>3.753943896842E-3</v>
      </c>
      <c r="F453" s="189">
        <v>7.3047320853698999E-2</v>
      </c>
      <c r="H453" s="182">
        <f t="shared" si="61"/>
        <v>3502.8780795866751</v>
      </c>
      <c r="I453"/>
      <c r="K453"/>
      <c r="Q453" s="182">
        <f t="shared" si="62"/>
        <v>3542.8794427673106</v>
      </c>
      <c r="R453" s="182">
        <f t="shared" si="54"/>
        <v>3583.2808195797525</v>
      </c>
      <c r="S453" s="182">
        <f t="shared" si="55"/>
        <v>3624.0862101603188</v>
      </c>
      <c r="T453" s="182">
        <f t="shared" si="56"/>
        <v>3665.2996546466911</v>
      </c>
      <c r="U453" s="182">
        <f t="shared" si="57"/>
        <v>3706.925233577927</v>
      </c>
      <c r="V453" s="182">
        <f t="shared" si="58"/>
        <v>3748.9670682984747</v>
      </c>
      <c r="W453" s="182">
        <f t="shared" si="59"/>
        <v>3791.4293213662286</v>
      </c>
      <c r="X453" s="182">
        <f t="shared" si="60"/>
        <v>3834.3161969646599</v>
      </c>
    </row>
    <row r="454" spans="2:24" ht="14.25" customHeight="1" x14ac:dyDescent="0.35">
      <c r="B454" s="189">
        <v>24.232705979255609</v>
      </c>
      <c r="C454" s="189">
        <v>2.0579362374313001E-2</v>
      </c>
      <c r="D454" s="189">
        <v>3.155617955362771</v>
      </c>
      <c r="E454" s="189">
        <v>0.42929715444511501</v>
      </c>
      <c r="F454" s="189">
        <v>1.1991081749358E-2</v>
      </c>
      <c r="H454" s="182">
        <f t="shared" si="61"/>
        <v>1727.1766259588071</v>
      </c>
      <c r="I454"/>
      <c r="K454"/>
      <c r="Q454" s="182">
        <f t="shared" si="62"/>
        <v>1773.1815927836026</v>
      </c>
      <c r="R454" s="182">
        <f t="shared" ref="R454:R517" si="63">SUMPRODUCT($B454:$F454,$J$7:$N$7)</f>
        <v>1819.6466092766464</v>
      </c>
      <c r="S454" s="182">
        <f t="shared" ref="S454:S517" si="64">SUMPRODUCT($B454:$F454,$J$8:$N$8)</f>
        <v>1866.5762759346203</v>
      </c>
      <c r="T454" s="182">
        <f t="shared" ref="T454:T517" si="65">SUMPRODUCT($B454:$F454,$J$9:$N$9)</f>
        <v>1913.975239259174</v>
      </c>
      <c r="U454" s="182">
        <f t="shared" ref="U454:U517" si="66">SUMPRODUCT($B454:$F454,$J$10:$N$10)</f>
        <v>1961.8481922169731</v>
      </c>
      <c r="V454" s="182">
        <f t="shared" ref="V454:V517" si="67">SUMPRODUCT($B454:$F454,$J$11:$N$11)</f>
        <v>2010.1998747043503</v>
      </c>
      <c r="W454" s="182">
        <f t="shared" ref="W454:W517" si="68">SUMPRODUCT($B454:$F454,$J$12:$N$12)</f>
        <v>2059.0350740166023</v>
      </c>
      <c r="X454" s="182">
        <f t="shared" ref="X454:X517" si="69">SUMPRODUCT($B454:$F454,$J$13:$N$13)</f>
        <v>2108.3586253219751</v>
      </c>
    </row>
    <row r="455" spans="2:24" ht="14.25" customHeight="1" x14ac:dyDescent="0.35">
      <c r="B455" s="189">
        <v>2.0703363667780002E-3</v>
      </c>
      <c r="C455" s="189">
        <v>0.113428632170787</v>
      </c>
      <c r="D455" s="189">
        <v>1.77764332791622</v>
      </c>
      <c r="E455" s="189">
        <v>0.28031414241795599</v>
      </c>
      <c r="F455" s="189">
        <v>6.1744811650220003E-3</v>
      </c>
      <c r="H455" s="182">
        <f t="shared" ref="H455:H518" si="70">SUMPRODUCT(B455:F455,B$3:F$3)</f>
        <v>2939.0187956510867</v>
      </c>
      <c r="I455"/>
      <c r="K455"/>
      <c r="Q455" s="182">
        <f t="shared" ref="Q455:Q518" si="71">SUMPRODUCT(B455:F455,J$6:N$6)</f>
        <v>2966.6491244016697</v>
      </c>
      <c r="R455" s="182">
        <f t="shared" si="63"/>
        <v>2994.5557564397577</v>
      </c>
      <c r="S455" s="182">
        <f t="shared" si="64"/>
        <v>3022.7414547982266</v>
      </c>
      <c r="T455" s="182">
        <f t="shared" si="65"/>
        <v>3051.209010140281</v>
      </c>
      <c r="U455" s="182">
        <f t="shared" si="66"/>
        <v>3079.9612410357554</v>
      </c>
      <c r="V455" s="182">
        <f t="shared" si="67"/>
        <v>3109.0009942401853</v>
      </c>
      <c r="W455" s="182">
        <f t="shared" si="68"/>
        <v>3138.3311449766588</v>
      </c>
      <c r="X455" s="182">
        <f t="shared" si="69"/>
        <v>3167.9545972204969</v>
      </c>
    </row>
    <row r="456" spans="2:24" ht="14.25" customHeight="1" x14ac:dyDescent="0.35">
      <c r="B456" s="189">
        <v>0.29581173144915701</v>
      </c>
      <c r="C456" s="189">
        <v>-1.7461058364878721</v>
      </c>
      <c r="D456" s="189">
        <v>1.4153356399287089</v>
      </c>
      <c r="E456" s="189">
        <v>0.142986440162687</v>
      </c>
      <c r="F456" s="189">
        <v>5.5032090124221E-2</v>
      </c>
      <c r="H456" s="182">
        <f t="shared" si="70"/>
        <v>1333.0478576708247</v>
      </c>
      <c r="I456"/>
      <c r="K456"/>
      <c r="Q456" s="182">
        <f t="shared" si="71"/>
        <v>1373.8622464388029</v>
      </c>
      <c r="R456" s="182">
        <f t="shared" si="63"/>
        <v>1415.0847790944608</v>
      </c>
      <c r="S456" s="182">
        <f t="shared" si="64"/>
        <v>1456.7195370766751</v>
      </c>
      <c r="T456" s="182">
        <f t="shared" si="65"/>
        <v>1498.7706426387117</v>
      </c>
      <c r="U456" s="182">
        <f t="shared" si="66"/>
        <v>1541.2422592563685</v>
      </c>
      <c r="V456" s="182">
        <f t="shared" si="67"/>
        <v>1584.1385920402017</v>
      </c>
      <c r="W456" s="182">
        <f t="shared" si="68"/>
        <v>1627.4638881518738</v>
      </c>
      <c r="X456" s="182">
        <f t="shared" si="69"/>
        <v>1671.2224372246619</v>
      </c>
    </row>
    <row r="457" spans="2:24" ht="14.25" customHeight="1" x14ac:dyDescent="0.35">
      <c r="B457" s="189">
        <v>2.547944448958118</v>
      </c>
      <c r="C457" s="189">
        <v>4.9401665467976003E-2</v>
      </c>
      <c r="D457" s="189">
        <v>2.004981534789338</v>
      </c>
      <c r="E457" s="189">
        <v>0.325412348315749</v>
      </c>
      <c r="F457" s="189">
        <v>2.0543091905539999E-3</v>
      </c>
      <c r="H457" s="182">
        <f t="shared" si="70"/>
        <v>2710.5033149685937</v>
      </c>
      <c r="I457"/>
      <c r="K457"/>
      <c r="Q457" s="182">
        <f t="shared" si="71"/>
        <v>2739.8955616459343</v>
      </c>
      <c r="R457" s="182">
        <f t="shared" si="63"/>
        <v>2769.5817307900475</v>
      </c>
      <c r="S457" s="182">
        <f t="shared" si="64"/>
        <v>2799.5647616256028</v>
      </c>
      <c r="T457" s="182">
        <f t="shared" si="65"/>
        <v>2829.8476227695132</v>
      </c>
      <c r="U457" s="182">
        <f t="shared" si="66"/>
        <v>2860.4333125248627</v>
      </c>
      <c r="V457" s="182">
        <f t="shared" si="67"/>
        <v>2891.324859177766</v>
      </c>
      <c r="W457" s="182">
        <f t="shared" si="68"/>
        <v>2922.5253212971979</v>
      </c>
      <c r="X457" s="182">
        <f t="shared" si="69"/>
        <v>2954.0377880378246</v>
      </c>
    </row>
    <row r="458" spans="2:24" ht="14.25" customHeight="1" x14ac:dyDescent="0.35">
      <c r="B458" s="189">
        <v>7.0973916554475416</v>
      </c>
      <c r="C458" s="189">
        <v>-1.003564695085625</v>
      </c>
      <c r="D458" s="189">
        <v>3.2149900056444518</v>
      </c>
      <c r="E458" s="189">
        <v>2.8417922370500002E-4</v>
      </c>
      <c r="F458" s="189">
        <v>5.0819679430451001E-2</v>
      </c>
      <c r="H458" s="182">
        <f t="shared" si="70"/>
        <v>1794.7681085087288</v>
      </c>
      <c r="I458"/>
      <c r="K458"/>
      <c r="Q458" s="182">
        <f t="shared" si="71"/>
        <v>1836.8173461636252</v>
      </c>
      <c r="R458" s="182">
        <f t="shared" si="63"/>
        <v>1879.2870761950701</v>
      </c>
      <c r="S458" s="182">
        <f t="shared" si="64"/>
        <v>1922.1815035268303</v>
      </c>
      <c r="T458" s="182">
        <f t="shared" si="65"/>
        <v>1965.5048751319075</v>
      </c>
      <c r="U458" s="182">
        <f t="shared" si="66"/>
        <v>2009.2614804530356</v>
      </c>
      <c r="V458" s="182">
        <f t="shared" si="67"/>
        <v>2053.4556518273748</v>
      </c>
      <c r="W458" s="182">
        <f t="shared" si="68"/>
        <v>2098.091764915458</v>
      </c>
      <c r="X458" s="182">
        <f t="shared" si="69"/>
        <v>2143.1742391344214</v>
      </c>
    </row>
    <row r="459" spans="2:24" ht="14.25" customHeight="1" x14ac:dyDescent="0.35">
      <c r="B459" s="189">
        <v>2.831941128787665</v>
      </c>
      <c r="C459" s="189">
        <v>6.3475089118425004E-2</v>
      </c>
      <c r="D459" s="189">
        <v>2.9650354321331999E-2</v>
      </c>
      <c r="E459" s="189">
        <v>6.9257739053211004E-2</v>
      </c>
      <c r="F459" s="189">
        <v>7.2955633448008997E-2</v>
      </c>
      <c r="H459" s="182">
        <f t="shared" si="70"/>
        <v>3472.6313418203763</v>
      </c>
      <c r="I459"/>
      <c r="K459"/>
      <c r="Q459" s="182">
        <f t="shared" si="71"/>
        <v>3509.7666976291839</v>
      </c>
      <c r="R459" s="182">
        <f t="shared" si="63"/>
        <v>3547.2734069960784</v>
      </c>
      <c r="S459" s="182">
        <f t="shared" si="64"/>
        <v>3585.1551834566426</v>
      </c>
      <c r="T459" s="182">
        <f t="shared" si="65"/>
        <v>3623.4157776818115</v>
      </c>
      <c r="U459" s="182">
        <f t="shared" si="66"/>
        <v>3662.0589778492326</v>
      </c>
      <c r="V459" s="182">
        <f t="shared" si="67"/>
        <v>3701.0886100183279</v>
      </c>
      <c r="W459" s="182">
        <f t="shared" si="68"/>
        <v>3740.5085385091143</v>
      </c>
      <c r="X459" s="182">
        <f t="shared" si="69"/>
        <v>3780.3226662848083</v>
      </c>
    </row>
    <row r="460" spans="2:24" ht="14.25" customHeight="1" x14ac:dyDescent="0.35">
      <c r="B460" s="189">
        <v>0.71529466006982201</v>
      </c>
      <c r="C460" s="189">
        <v>8.3092419793885999E-2</v>
      </c>
      <c r="D460" s="189">
        <v>0.56474008368481599</v>
      </c>
      <c r="E460" s="189">
        <v>0.17295012707296201</v>
      </c>
      <c r="F460" s="189">
        <v>4.8321062571196997E-2</v>
      </c>
      <c r="H460" s="182">
        <f t="shared" si="70"/>
        <v>3475.1552604879598</v>
      </c>
      <c r="I460"/>
      <c r="K460"/>
      <c r="Q460" s="182">
        <f t="shared" si="71"/>
        <v>3509.4733827807631</v>
      </c>
      <c r="R460" s="182">
        <f t="shared" si="63"/>
        <v>3544.1346862964938</v>
      </c>
      <c r="S460" s="182">
        <f t="shared" si="64"/>
        <v>3579.1426028473825</v>
      </c>
      <c r="T460" s="182">
        <f t="shared" si="65"/>
        <v>3614.5005985637799</v>
      </c>
      <c r="U460" s="182">
        <f t="shared" si="66"/>
        <v>3650.2121742373406</v>
      </c>
      <c r="V460" s="182">
        <f t="shared" si="67"/>
        <v>3686.2808656676375</v>
      </c>
      <c r="W460" s="182">
        <f t="shared" si="68"/>
        <v>3722.7102440122376</v>
      </c>
      <c r="X460" s="182">
        <f t="shared" si="69"/>
        <v>3759.5039161402838</v>
      </c>
    </row>
    <row r="461" spans="2:24" ht="14.25" customHeight="1" x14ac:dyDescent="0.35">
      <c r="B461" s="189">
        <v>7.130947192395209</v>
      </c>
      <c r="C461" s="189">
        <v>0.241994865686322</v>
      </c>
      <c r="D461" s="189">
        <v>1.052379190898191</v>
      </c>
      <c r="E461" s="189">
        <v>9.0371848231219996E-3</v>
      </c>
      <c r="F461" s="189">
        <v>7.3564786779881E-2</v>
      </c>
      <c r="H461" s="182">
        <f t="shared" si="70"/>
        <v>3549.6645498881026</v>
      </c>
      <c r="I461"/>
      <c r="K461"/>
      <c r="Q461" s="182">
        <f t="shared" si="71"/>
        <v>3589.9507155481269</v>
      </c>
      <c r="R461" s="182">
        <f t="shared" si="63"/>
        <v>3630.639742864752</v>
      </c>
      <c r="S461" s="182">
        <f t="shared" si="64"/>
        <v>3671.7356604545421</v>
      </c>
      <c r="T461" s="182">
        <f t="shared" si="65"/>
        <v>3713.242537220231</v>
      </c>
      <c r="U461" s="182">
        <f t="shared" si="66"/>
        <v>3755.1644827535765</v>
      </c>
      <c r="V461" s="182">
        <f t="shared" si="67"/>
        <v>3797.505647742255</v>
      </c>
      <c r="W461" s="182">
        <f t="shared" si="68"/>
        <v>3840.2702243808208</v>
      </c>
      <c r="X461" s="182">
        <f t="shared" si="69"/>
        <v>3883.4624467857725</v>
      </c>
    </row>
    <row r="462" spans="2:24" ht="14.25" customHeight="1" x14ac:dyDescent="0.35">
      <c r="B462" s="189">
        <v>17.54469812557522</v>
      </c>
      <c r="C462" s="189">
        <v>-3.3119001039069249</v>
      </c>
      <c r="D462" s="189">
        <v>3.201818299205589</v>
      </c>
      <c r="E462" s="189">
        <v>3.3265745574080001E-3</v>
      </c>
      <c r="F462" s="189">
        <v>6.9236484050489003E-2</v>
      </c>
      <c r="H462" s="182">
        <f t="shared" si="70"/>
        <v>-2193.1725517338341</v>
      </c>
      <c r="I462"/>
      <c r="K462"/>
      <c r="Q462" s="182">
        <f t="shared" si="71"/>
        <v>-2142.6126720324291</v>
      </c>
      <c r="R462" s="182">
        <f t="shared" si="63"/>
        <v>-2091.5471935340088</v>
      </c>
      <c r="S462" s="182">
        <f t="shared" si="64"/>
        <v>-2039.9710602506048</v>
      </c>
      <c r="T462" s="182">
        <f t="shared" si="65"/>
        <v>-1987.8791656343665</v>
      </c>
      <c r="U462" s="182">
        <f t="shared" si="66"/>
        <v>-1935.2663520719666</v>
      </c>
      <c r="V462" s="182">
        <f t="shared" si="67"/>
        <v>-1882.1274103739411</v>
      </c>
      <c r="W462" s="182">
        <f t="shared" si="68"/>
        <v>-1828.4570792589366</v>
      </c>
      <c r="X462" s="182">
        <f t="shared" si="69"/>
        <v>-1774.2500448327819</v>
      </c>
    </row>
    <row r="463" spans="2:24" ht="14.25" customHeight="1" x14ac:dyDescent="0.35">
      <c r="B463" s="189">
        <v>0.28933507739525899</v>
      </c>
      <c r="C463" s="189">
        <v>2.698575214602E-2</v>
      </c>
      <c r="D463" s="189">
        <v>1.421075459952726</v>
      </c>
      <c r="E463" s="189">
        <v>0.24858953853202301</v>
      </c>
      <c r="F463" s="189">
        <v>2.1238258224757001E-2</v>
      </c>
      <c r="H463" s="182">
        <f t="shared" si="70"/>
        <v>3088.4386932346615</v>
      </c>
      <c r="I463"/>
      <c r="K463"/>
      <c r="Q463" s="182">
        <f t="shared" si="71"/>
        <v>3119.2506903841395</v>
      </c>
      <c r="R463" s="182">
        <f t="shared" si="63"/>
        <v>3150.3708075051113</v>
      </c>
      <c r="S463" s="182">
        <f t="shared" si="64"/>
        <v>3181.8021257972937</v>
      </c>
      <c r="T463" s="182">
        <f t="shared" si="65"/>
        <v>3213.5477572723976</v>
      </c>
      <c r="U463" s="182">
        <f t="shared" si="66"/>
        <v>3245.6108450622528</v>
      </c>
      <c r="V463" s="182">
        <f t="shared" si="67"/>
        <v>3277.9945637300061</v>
      </c>
      <c r="W463" s="182">
        <f t="shared" si="68"/>
        <v>3310.7021195844372</v>
      </c>
      <c r="X463" s="182">
        <f t="shared" si="69"/>
        <v>3343.7367509974124</v>
      </c>
    </row>
    <row r="464" spans="2:24" ht="14.25" customHeight="1" x14ac:dyDescent="0.35">
      <c r="B464" s="189">
        <v>0.64435143277218498</v>
      </c>
      <c r="C464" s="189">
        <v>0.106673843178064</v>
      </c>
      <c r="D464" s="189">
        <v>1.4090306379558259</v>
      </c>
      <c r="E464" s="189">
        <v>0.225417557196751</v>
      </c>
      <c r="F464" s="189">
        <v>2.5043334081700001E-2</v>
      </c>
      <c r="H464" s="182">
        <f t="shared" si="70"/>
        <v>3217.5999028478968</v>
      </c>
      <c r="I464"/>
      <c r="K464"/>
      <c r="Q464" s="182">
        <f t="shared" si="71"/>
        <v>3248.8910319798611</v>
      </c>
      <c r="R464" s="182">
        <f t="shared" si="63"/>
        <v>3280.4950724031437</v>
      </c>
      <c r="S464" s="182">
        <f t="shared" si="64"/>
        <v>3312.4151532306605</v>
      </c>
      <c r="T464" s="182">
        <f t="shared" si="65"/>
        <v>3344.6544348664515</v>
      </c>
      <c r="U464" s="182">
        <f t="shared" si="66"/>
        <v>3377.2161093186005</v>
      </c>
      <c r="V464" s="182">
        <f t="shared" si="67"/>
        <v>3410.1034005152715</v>
      </c>
      <c r="W464" s="182">
        <f t="shared" si="68"/>
        <v>3443.3195646239087</v>
      </c>
      <c r="X464" s="182">
        <f t="shared" si="69"/>
        <v>3476.8678903736327</v>
      </c>
    </row>
    <row r="465" spans="2:24" ht="14.25" customHeight="1" x14ac:dyDescent="0.35">
      <c r="B465" s="189">
        <v>5.125224782452972</v>
      </c>
      <c r="C465" s="189">
        <v>-3.0868457090407E-2</v>
      </c>
      <c r="D465" s="189">
        <v>0.87497187862439096</v>
      </c>
      <c r="E465" s="189">
        <v>0.23849695883102301</v>
      </c>
      <c r="F465" s="189">
        <v>4.9061895819675003E-2</v>
      </c>
      <c r="H465" s="182">
        <f t="shared" si="70"/>
        <v>3321.7306559919662</v>
      </c>
      <c r="I465"/>
      <c r="K465"/>
      <c r="Q465" s="182">
        <f t="shared" si="71"/>
        <v>3361.5722721996945</v>
      </c>
      <c r="R465" s="182">
        <f t="shared" si="63"/>
        <v>3401.8123045695011</v>
      </c>
      <c r="S465" s="182">
        <f t="shared" si="64"/>
        <v>3442.4547372630054</v>
      </c>
      <c r="T465" s="182">
        <f t="shared" si="65"/>
        <v>3483.5035942834443</v>
      </c>
      <c r="U465" s="182">
        <f t="shared" si="66"/>
        <v>3524.9629398740881</v>
      </c>
      <c r="V465" s="182">
        <f t="shared" si="67"/>
        <v>3566.8368789206379</v>
      </c>
      <c r="W465" s="182">
        <f t="shared" si="68"/>
        <v>3609.1295573576535</v>
      </c>
      <c r="X465" s="182">
        <f t="shared" si="69"/>
        <v>3651.845162579039</v>
      </c>
    </row>
    <row r="466" spans="2:24" ht="14.25" customHeight="1" x14ac:dyDescent="0.35">
      <c r="B466" s="189">
        <v>2.4494049480750001E-3</v>
      </c>
      <c r="C466" s="189">
        <v>-1.8721434899436411</v>
      </c>
      <c r="D466" s="189">
        <v>0.64367535833007306</v>
      </c>
      <c r="E466" s="189">
        <v>0.20820631030852199</v>
      </c>
      <c r="F466" s="189">
        <v>6.0040799369436001E-2</v>
      </c>
      <c r="H466" s="182">
        <f t="shared" si="70"/>
        <v>1286.8003105599169</v>
      </c>
      <c r="I466"/>
      <c r="K466"/>
      <c r="Q466" s="182">
        <f t="shared" si="71"/>
        <v>1328.7587553179144</v>
      </c>
      <c r="R466" s="182">
        <f t="shared" si="63"/>
        <v>1371.1367845234925</v>
      </c>
      <c r="S466" s="182">
        <f t="shared" si="64"/>
        <v>1413.938594021125</v>
      </c>
      <c r="T466" s="182">
        <f t="shared" si="65"/>
        <v>1457.1684216137348</v>
      </c>
      <c r="U466" s="182">
        <f t="shared" si="66"/>
        <v>1500.8305474822705</v>
      </c>
      <c r="V466" s="182">
        <f t="shared" si="67"/>
        <v>1544.9292946094913</v>
      </c>
      <c r="W466" s="182">
        <f t="shared" si="68"/>
        <v>1589.4690292079845</v>
      </c>
      <c r="X466" s="182">
        <f t="shared" si="69"/>
        <v>1634.4541611524626</v>
      </c>
    </row>
    <row r="467" spans="2:24" ht="14.25" customHeight="1" x14ac:dyDescent="0.35">
      <c r="B467" s="189">
        <v>8.0491129008974092</v>
      </c>
      <c r="C467" s="189">
        <v>0.20287618756772599</v>
      </c>
      <c r="D467" s="189">
        <v>0.95152470377631704</v>
      </c>
      <c r="E467" s="189">
        <v>4.8001006511936999E-2</v>
      </c>
      <c r="F467" s="189">
        <v>7.4830077566686998E-2</v>
      </c>
      <c r="H467" s="182">
        <f t="shared" si="70"/>
        <v>3578.3604521819516</v>
      </c>
      <c r="I467"/>
      <c r="K467"/>
      <c r="Q467" s="182">
        <f t="shared" si="71"/>
        <v>3620.6421661786389</v>
      </c>
      <c r="R467" s="182">
        <f t="shared" si="63"/>
        <v>3663.3466973152931</v>
      </c>
      <c r="S467" s="182">
        <f t="shared" si="64"/>
        <v>3706.4782737633145</v>
      </c>
      <c r="T467" s="182">
        <f t="shared" si="65"/>
        <v>3750.0411659758151</v>
      </c>
      <c r="U467" s="182">
        <f t="shared" si="66"/>
        <v>3794.0396871104413</v>
      </c>
      <c r="V467" s="182">
        <f t="shared" si="67"/>
        <v>3838.4781934564139</v>
      </c>
      <c r="W467" s="182">
        <f t="shared" si="68"/>
        <v>3883.3610848658459</v>
      </c>
      <c r="X467" s="182">
        <f t="shared" si="69"/>
        <v>3928.6928051893724</v>
      </c>
    </row>
    <row r="468" spans="2:24" ht="14.25" customHeight="1" x14ac:dyDescent="0.35">
      <c r="B468" s="189">
        <v>24.350291492716611</v>
      </c>
      <c r="C468" s="189">
        <v>-1.249162279165982</v>
      </c>
      <c r="D468" s="189">
        <v>2.6997076153208521</v>
      </c>
      <c r="E468" s="189">
        <v>0.39669412009793797</v>
      </c>
      <c r="F468" s="189">
        <v>6.4965071013460995E-2</v>
      </c>
      <c r="H468" s="182">
        <f t="shared" si="70"/>
        <v>1731.4089072475902</v>
      </c>
      <c r="I468"/>
      <c r="K468"/>
      <c r="Q468" s="182">
        <f t="shared" si="71"/>
        <v>1797.3251556277996</v>
      </c>
      <c r="R468" s="182">
        <f t="shared" si="63"/>
        <v>1863.9005664918118</v>
      </c>
      <c r="S468" s="182">
        <f t="shared" si="64"/>
        <v>1931.1417314644646</v>
      </c>
      <c r="T468" s="182">
        <f t="shared" si="65"/>
        <v>1999.0553080868431</v>
      </c>
      <c r="U468" s="182">
        <f t="shared" si="66"/>
        <v>2067.6480204754457</v>
      </c>
      <c r="V468" s="182">
        <f t="shared" si="67"/>
        <v>2136.9266599879338</v>
      </c>
      <c r="W468" s="182">
        <f t="shared" si="68"/>
        <v>2206.8980858955479</v>
      </c>
      <c r="X468" s="182">
        <f t="shared" si="69"/>
        <v>2277.5692260622372</v>
      </c>
    </row>
    <row r="469" spans="2:24" ht="14.25" customHeight="1" x14ac:dyDescent="0.35">
      <c r="B469" s="189">
        <v>24.268890580819878</v>
      </c>
      <c r="C469" s="189">
        <v>-3.3112084272808282</v>
      </c>
      <c r="D469" s="189">
        <v>3.068803888487329</v>
      </c>
      <c r="E469" s="189">
        <v>2.1257416573679999E-3</v>
      </c>
      <c r="F469" s="189">
        <v>7.9623684891227994E-2</v>
      </c>
      <c r="H469" s="182">
        <f t="shared" si="70"/>
        <v>-2606.5955791358338</v>
      </c>
      <c r="I469"/>
      <c r="K469"/>
      <c r="Q469" s="182">
        <f t="shared" si="71"/>
        <v>-2552.1189445477235</v>
      </c>
      <c r="R469" s="182">
        <f t="shared" si="63"/>
        <v>-2497.0975436137319</v>
      </c>
      <c r="S469" s="182">
        <f t="shared" si="64"/>
        <v>-2441.5259286703986</v>
      </c>
      <c r="T469" s="182">
        <f t="shared" si="65"/>
        <v>-2385.3985975776332</v>
      </c>
      <c r="U469" s="182">
        <f t="shared" si="66"/>
        <v>-2328.7099931739413</v>
      </c>
      <c r="V469" s="182">
        <f t="shared" si="67"/>
        <v>-2271.4545027262111</v>
      </c>
      <c r="W469" s="182">
        <f t="shared" si="68"/>
        <v>-2213.6264573740045</v>
      </c>
      <c r="X469" s="182">
        <f t="shared" si="69"/>
        <v>-2155.2201315682751</v>
      </c>
    </row>
    <row r="470" spans="2:24" ht="14.25" customHeight="1" x14ac:dyDescent="0.35">
      <c r="B470" s="189">
        <v>6.91803512629411</v>
      </c>
      <c r="C470" s="189">
        <v>0.241411843200452</v>
      </c>
      <c r="D470" s="189">
        <v>1.0941300984707361</v>
      </c>
      <c r="E470" s="189">
        <v>7.1025854548999995E-5</v>
      </c>
      <c r="F470" s="189">
        <v>7.3084374111075004E-2</v>
      </c>
      <c r="H470" s="182">
        <f t="shared" si="70"/>
        <v>3530.5266487930021</v>
      </c>
      <c r="I470"/>
      <c r="K470"/>
      <c r="Q470" s="182">
        <f t="shared" si="71"/>
        <v>3570.3752305056532</v>
      </c>
      <c r="R470" s="182">
        <f t="shared" si="63"/>
        <v>3610.6222980354314</v>
      </c>
      <c r="S470" s="182">
        <f t="shared" si="64"/>
        <v>3651.2718362405076</v>
      </c>
      <c r="T470" s="182">
        <f t="shared" si="65"/>
        <v>3692.327869827634</v>
      </c>
      <c r="U470" s="182">
        <f t="shared" si="66"/>
        <v>3733.7944637506316</v>
      </c>
      <c r="V470" s="182">
        <f t="shared" si="67"/>
        <v>3775.6757236128587</v>
      </c>
      <c r="W470" s="182">
        <f t="shared" si="68"/>
        <v>3817.9757960737097</v>
      </c>
      <c r="X470" s="182">
        <f t="shared" si="69"/>
        <v>3860.6988692591681</v>
      </c>
    </row>
    <row r="471" spans="2:24" ht="14.25" customHeight="1" x14ac:dyDescent="0.35">
      <c r="B471" s="189">
        <v>5.7776830649259999E-3</v>
      </c>
      <c r="C471" s="189">
        <v>0.124246598555496</v>
      </c>
      <c r="D471" s="189">
        <v>0.41950165628160502</v>
      </c>
      <c r="E471" s="189">
        <v>0.16593050253637201</v>
      </c>
      <c r="F471" s="189">
        <v>4.7960669027472001E-2</v>
      </c>
      <c r="H471" s="182">
        <f t="shared" si="70"/>
        <v>3486.7449672634975</v>
      </c>
      <c r="I471"/>
      <c r="K471"/>
      <c r="Q471" s="182">
        <f t="shared" si="71"/>
        <v>3519.6889237109913</v>
      </c>
      <c r="R471" s="182">
        <f t="shared" si="63"/>
        <v>3552.9623197229603</v>
      </c>
      <c r="S471" s="182">
        <f t="shared" si="64"/>
        <v>3586.568449695048</v>
      </c>
      <c r="T471" s="182">
        <f t="shared" si="65"/>
        <v>3620.5106409668579</v>
      </c>
      <c r="U471" s="182">
        <f t="shared" si="66"/>
        <v>3654.7922541513844</v>
      </c>
      <c r="V471" s="182">
        <f t="shared" si="67"/>
        <v>3689.4166834677571</v>
      </c>
      <c r="W471" s="182">
        <f t="shared" si="68"/>
        <v>3724.3873570772935</v>
      </c>
      <c r="X471" s="182">
        <f t="shared" si="69"/>
        <v>3759.7077374229248</v>
      </c>
    </row>
    <row r="472" spans="2:24" ht="14.25" customHeight="1" x14ac:dyDescent="0.35">
      <c r="B472" s="189">
        <v>3.1083135981690001E-3</v>
      </c>
      <c r="C472" s="189">
        <v>9.8753590914330003E-2</v>
      </c>
      <c r="D472" s="189">
        <v>0.43249819764601599</v>
      </c>
      <c r="E472" s="189">
        <v>0.16610567984263999</v>
      </c>
      <c r="F472" s="189">
        <v>4.8459333231466999E-2</v>
      </c>
      <c r="H472" s="182">
        <f t="shared" si="70"/>
        <v>3478.7739395217995</v>
      </c>
      <c r="I472"/>
      <c r="K472"/>
      <c r="Q472" s="182">
        <f t="shared" si="71"/>
        <v>3512.0310703641308</v>
      </c>
      <c r="R472" s="182">
        <f t="shared" si="63"/>
        <v>3545.6207725148861</v>
      </c>
      <c r="S472" s="182">
        <f t="shared" si="64"/>
        <v>3579.5463716871486</v>
      </c>
      <c r="T472" s="182">
        <f t="shared" si="65"/>
        <v>3613.8112268511341</v>
      </c>
      <c r="U472" s="182">
        <f t="shared" si="66"/>
        <v>3648.4187305667592</v>
      </c>
      <c r="V472" s="182">
        <f t="shared" si="67"/>
        <v>3683.3723093195404</v>
      </c>
      <c r="W472" s="182">
        <f t="shared" si="68"/>
        <v>3718.6754238598496</v>
      </c>
      <c r="X472" s="182">
        <f t="shared" si="69"/>
        <v>3754.3315695455622</v>
      </c>
    </row>
    <row r="473" spans="2:24" ht="14.25" customHeight="1" x14ac:dyDescent="0.35">
      <c r="B473" s="189">
        <v>7.4646556443359939</v>
      </c>
      <c r="C473" s="189">
        <v>0.126749182414919</v>
      </c>
      <c r="D473" s="189">
        <v>0.202379598607348</v>
      </c>
      <c r="E473" s="189">
        <v>0.42956664124439797</v>
      </c>
      <c r="F473" s="189">
        <v>2.153715769083E-3</v>
      </c>
      <c r="H473" s="182">
        <f t="shared" si="70"/>
        <v>1729.3396686918672</v>
      </c>
      <c r="I473"/>
      <c r="K473"/>
      <c r="Q473" s="182">
        <f t="shared" si="71"/>
        <v>1753.6132463336567</v>
      </c>
      <c r="R473" s="182">
        <f t="shared" si="63"/>
        <v>1778.1295597518647</v>
      </c>
      <c r="S473" s="182">
        <f t="shared" si="64"/>
        <v>1802.8910363042539</v>
      </c>
      <c r="T473" s="182">
        <f t="shared" si="65"/>
        <v>1827.9001276221675</v>
      </c>
      <c r="U473" s="182">
        <f t="shared" si="66"/>
        <v>1853.1593098532599</v>
      </c>
      <c r="V473" s="182">
        <f t="shared" si="67"/>
        <v>1878.6710839066629</v>
      </c>
      <c r="W473" s="182">
        <f t="shared" si="68"/>
        <v>1904.4379757006009</v>
      </c>
      <c r="X473" s="182">
        <f t="shared" si="69"/>
        <v>1930.4625364124777</v>
      </c>
    </row>
    <row r="474" spans="2:24" ht="14.25" customHeight="1" x14ac:dyDescent="0.35">
      <c r="B474" s="189">
        <v>6.0434077557278378</v>
      </c>
      <c r="C474" s="189">
        <v>-2.2713812656483632</v>
      </c>
      <c r="D474" s="189">
        <v>0.238654956001906</v>
      </c>
      <c r="E474" s="189">
        <v>0.26702358812657601</v>
      </c>
      <c r="F474" s="189">
        <v>7.6103190456739994E-2</v>
      </c>
      <c r="H474" s="182">
        <f t="shared" si="70"/>
        <v>743.78010385624975</v>
      </c>
      <c r="I474"/>
      <c r="K474"/>
      <c r="Q474" s="182">
        <f t="shared" si="71"/>
        <v>793.75389882599075</v>
      </c>
      <c r="R474" s="182">
        <f t="shared" si="63"/>
        <v>844.22743174542757</v>
      </c>
      <c r="S474" s="182">
        <f t="shared" si="64"/>
        <v>895.20569999406007</v>
      </c>
      <c r="T474" s="182">
        <f t="shared" si="65"/>
        <v>946.69375092517885</v>
      </c>
      <c r="U474" s="182">
        <f t="shared" si="66"/>
        <v>998.6966823656071</v>
      </c>
      <c r="V474" s="182">
        <f t="shared" si="67"/>
        <v>1051.2196431204416</v>
      </c>
      <c r="W474" s="182">
        <f t="shared" si="68"/>
        <v>1104.2678334828233</v>
      </c>
      <c r="X474" s="182">
        <f t="shared" si="69"/>
        <v>1157.8465057488293</v>
      </c>
    </row>
    <row r="475" spans="2:24" ht="14.25" customHeight="1" x14ac:dyDescent="0.35">
      <c r="B475" s="189">
        <v>0.277161130267714</v>
      </c>
      <c r="C475" s="189">
        <v>0.119146538926271</v>
      </c>
      <c r="D475" s="189">
        <v>1.792700298932242</v>
      </c>
      <c r="E475" s="189">
        <v>0.28294777273573202</v>
      </c>
      <c r="F475" s="189">
        <v>6.2348662618939999E-3</v>
      </c>
      <c r="H475" s="182">
        <f t="shared" si="70"/>
        <v>2940.0297339256508</v>
      </c>
      <c r="I475"/>
      <c r="K475"/>
      <c r="Q475" s="182">
        <f t="shared" si="71"/>
        <v>2967.9111432441396</v>
      </c>
      <c r="R475" s="182">
        <f t="shared" si="63"/>
        <v>2996.0713666558131</v>
      </c>
      <c r="S475" s="182">
        <f t="shared" si="64"/>
        <v>3024.5131923016038</v>
      </c>
      <c r="T475" s="182">
        <f t="shared" si="65"/>
        <v>3053.2394362038526</v>
      </c>
      <c r="U475" s="182">
        <f t="shared" si="66"/>
        <v>3082.252942545123</v>
      </c>
      <c r="V475" s="182">
        <f t="shared" si="67"/>
        <v>3111.5565839498067</v>
      </c>
      <c r="W475" s="182">
        <f t="shared" si="68"/>
        <v>3141.1532617685375</v>
      </c>
      <c r="X475" s="182">
        <f t="shared" si="69"/>
        <v>3171.0459063654557</v>
      </c>
    </row>
    <row r="476" spans="2:24" ht="14.25" customHeight="1" x14ac:dyDescent="0.35">
      <c r="B476" s="189">
        <v>9.0595242865386005E-2</v>
      </c>
      <c r="C476" s="189">
        <v>-3.3172428868370649</v>
      </c>
      <c r="D476" s="189">
        <v>3.0717105026185338</v>
      </c>
      <c r="E476" s="189">
        <v>0.117589445939317</v>
      </c>
      <c r="F476" s="189">
        <v>3.5943144185093999E-2</v>
      </c>
      <c r="H476" s="182">
        <f t="shared" si="70"/>
        <v>-1120.9505310001869</v>
      </c>
      <c r="I476"/>
      <c r="K476"/>
      <c r="Q476" s="182">
        <f t="shared" si="71"/>
        <v>-1080.5113970352277</v>
      </c>
      <c r="R476" s="182">
        <f t="shared" si="63"/>
        <v>-1039.6678717306193</v>
      </c>
      <c r="S476" s="182">
        <f t="shared" si="64"/>
        <v>-998.41591117296412</v>
      </c>
      <c r="T476" s="182">
        <f t="shared" si="65"/>
        <v>-956.75143100973287</v>
      </c>
      <c r="U476" s="182">
        <f t="shared" si="66"/>
        <v>-914.67030604486968</v>
      </c>
      <c r="V476" s="182">
        <f t="shared" si="67"/>
        <v>-872.16836983035682</v>
      </c>
      <c r="W476" s="182">
        <f t="shared" si="68"/>
        <v>-829.24141425369885</v>
      </c>
      <c r="X476" s="182">
        <f t="shared" si="69"/>
        <v>-785.88518912127529</v>
      </c>
    </row>
    <row r="477" spans="2:24" ht="14.25" customHeight="1" x14ac:dyDescent="0.35">
      <c r="B477" s="189">
        <v>3.675072941080288</v>
      </c>
      <c r="C477" s="189">
        <v>-0.435128833515462</v>
      </c>
      <c r="D477" s="189">
        <v>2.3082070561288561</v>
      </c>
      <c r="E477" s="189">
        <v>3.0744747740000001E-6</v>
      </c>
      <c r="F477" s="189">
        <v>5.5492242077184999E-2</v>
      </c>
      <c r="H477" s="182">
        <f t="shared" si="70"/>
        <v>2771.3058781263403</v>
      </c>
      <c r="I477"/>
      <c r="K477"/>
      <c r="Q477" s="182">
        <f t="shared" si="71"/>
        <v>2810.1856344832549</v>
      </c>
      <c r="R477" s="182">
        <f t="shared" si="63"/>
        <v>2849.4541884037394</v>
      </c>
      <c r="S477" s="182">
        <f t="shared" si="64"/>
        <v>2889.1154278634285</v>
      </c>
      <c r="T477" s="182">
        <f t="shared" si="65"/>
        <v>2929.1732797177146</v>
      </c>
      <c r="U477" s="182">
        <f t="shared" si="66"/>
        <v>2969.631710090543</v>
      </c>
      <c r="V477" s="182">
        <f t="shared" si="67"/>
        <v>3010.4947247671003</v>
      </c>
      <c r="W477" s="182">
        <f t="shared" si="68"/>
        <v>3051.7663695904234</v>
      </c>
      <c r="X477" s="182">
        <f t="shared" si="69"/>
        <v>3093.4507308619786</v>
      </c>
    </row>
    <row r="478" spans="2:24" ht="14.25" customHeight="1" x14ac:dyDescent="0.35">
      <c r="B478" s="189">
        <v>1.821436092828751</v>
      </c>
      <c r="C478" s="189">
        <v>-8.6663253238996998E-2</v>
      </c>
      <c r="D478" s="189">
        <v>0.51757304762513201</v>
      </c>
      <c r="E478" s="189">
        <v>0.11382094866006399</v>
      </c>
      <c r="F478" s="189">
        <v>6.1875347461736001E-2</v>
      </c>
      <c r="H478" s="182">
        <f t="shared" si="70"/>
        <v>3367.4623425937325</v>
      </c>
      <c r="I478"/>
      <c r="K478"/>
      <c r="Q478" s="182">
        <f t="shared" si="71"/>
        <v>3404.6671996412088</v>
      </c>
      <c r="R478" s="182">
        <f t="shared" si="63"/>
        <v>3442.2441052591589</v>
      </c>
      <c r="S478" s="182">
        <f t="shared" si="64"/>
        <v>3480.1967799332888</v>
      </c>
      <c r="T478" s="182">
        <f t="shared" si="65"/>
        <v>3518.528981354159</v>
      </c>
      <c r="U478" s="182">
        <f t="shared" si="66"/>
        <v>3557.2445047892388</v>
      </c>
      <c r="V478" s="182">
        <f t="shared" si="67"/>
        <v>3596.347183458669</v>
      </c>
      <c r="W478" s="182">
        <f t="shared" si="68"/>
        <v>3635.840888914794</v>
      </c>
      <c r="X478" s="182">
        <f t="shared" si="69"/>
        <v>3675.7295314254802</v>
      </c>
    </row>
    <row r="479" spans="2:24" ht="14.25" customHeight="1" x14ac:dyDescent="0.35">
      <c r="B479" s="189">
        <v>9.2268678947286382</v>
      </c>
      <c r="C479" s="189">
        <v>-2.0417140498428288</v>
      </c>
      <c r="D479" s="189">
        <v>0.942590945342062</v>
      </c>
      <c r="E479" s="189">
        <v>7.5651065148700004E-4</v>
      </c>
      <c r="F479" s="189">
        <v>7.9980675259480993E-2</v>
      </c>
      <c r="H479" s="182">
        <f t="shared" si="70"/>
        <v>-62.818203323563012</v>
      </c>
      <c r="I479"/>
      <c r="K479"/>
      <c r="Q479" s="182">
        <f t="shared" si="71"/>
        <v>-20.662035905425455</v>
      </c>
      <c r="R479" s="182">
        <f t="shared" si="63"/>
        <v>21.915693186891986</v>
      </c>
      <c r="S479" s="182">
        <f t="shared" si="64"/>
        <v>64.919199570133969</v>
      </c>
      <c r="T479" s="182">
        <f t="shared" si="65"/>
        <v>108.35274101720779</v>
      </c>
      <c r="U479" s="182">
        <f t="shared" si="66"/>
        <v>152.22061787875236</v>
      </c>
      <c r="V479" s="182">
        <f t="shared" si="67"/>
        <v>196.52717350891226</v>
      </c>
      <c r="W479" s="182">
        <f t="shared" si="68"/>
        <v>241.27679469537406</v>
      </c>
      <c r="X479" s="182">
        <f t="shared" si="69"/>
        <v>286.47391209370062</v>
      </c>
    </row>
    <row r="480" spans="2:24" ht="14.25" customHeight="1" x14ac:dyDescent="0.35">
      <c r="B480" s="189">
        <v>4.0610701452514997E-2</v>
      </c>
      <c r="C480" s="189">
        <v>0.24156509589681399</v>
      </c>
      <c r="D480" s="189">
        <v>1.8964597370362379</v>
      </c>
      <c r="E480" s="189">
        <v>3.1419498411110001E-3</v>
      </c>
      <c r="F480" s="189">
        <v>3.0069165622374001E-2</v>
      </c>
      <c r="H480" s="182">
        <f t="shared" si="70"/>
        <v>2870.3542397932033</v>
      </c>
      <c r="I480"/>
      <c r="K480"/>
      <c r="Q480" s="182">
        <f t="shared" si="71"/>
        <v>2895.3532725548553</v>
      </c>
      <c r="R480" s="182">
        <f t="shared" si="63"/>
        <v>2920.6022956441238</v>
      </c>
      <c r="S480" s="182">
        <f t="shared" si="64"/>
        <v>2946.1038089642852</v>
      </c>
      <c r="T480" s="182">
        <f t="shared" si="65"/>
        <v>2971.8603374176482</v>
      </c>
      <c r="U480" s="182">
        <f t="shared" si="66"/>
        <v>2997.8744311555442</v>
      </c>
      <c r="V480" s="182">
        <f t="shared" si="67"/>
        <v>3024.1486658308195</v>
      </c>
      <c r="W480" s="182">
        <f t="shared" si="68"/>
        <v>3050.6856428528481</v>
      </c>
      <c r="X480" s="182">
        <f t="shared" si="69"/>
        <v>3077.4879896450966</v>
      </c>
    </row>
    <row r="481" spans="2:24" ht="14.25" customHeight="1" x14ac:dyDescent="0.35">
      <c r="B481" s="189">
        <v>2.0774527905570001E-3</v>
      </c>
      <c r="C481" s="189">
        <v>0.107383682326657</v>
      </c>
      <c r="D481" s="189">
        <v>0.42039391148206201</v>
      </c>
      <c r="E481" s="189">
        <v>0.15894481267239799</v>
      </c>
      <c r="F481" s="189">
        <v>4.9638772352640997E-2</v>
      </c>
      <c r="H481" s="182">
        <f t="shared" si="70"/>
        <v>3502.3816935766663</v>
      </c>
      <c r="I481"/>
      <c r="K481"/>
      <c r="Q481" s="182">
        <f t="shared" si="71"/>
        <v>3535.739580261743</v>
      </c>
      <c r="R481" s="182">
        <f t="shared" si="63"/>
        <v>3569.4310458136702</v>
      </c>
      <c r="S481" s="182">
        <f t="shared" si="64"/>
        <v>3603.459426021117</v>
      </c>
      <c r="T481" s="182">
        <f t="shared" si="65"/>
        <v>3637.8280900306377</v>
      </c>
      <c r="U481" s="182">
        <f t="shared" si="66"/>
        <v>3672.5404406802545</v>
      </c>
      <c r="V481" s="182">
        <f t="shared" si="67"/>
        <v>3707.5999148363662</v>
      </c>
      <c r="W481" s="182">
        <f t="shared" si="68"/>
        <v>3743.0099837340404</v>
      </c>
      <c r="X481" s="182">
        <f t="shared" si="69"/>
        <v>3778.7741533206909</v>
      </c>
    </row>
    <row r="482" spans="2:24" ht="14.25" customHeight="1" x14ac:dyDescent="0.35">
      <c r="B482" s="189">
        <v>8.5309622502539177</v>
      </c>
      <c r="C482" s="189">
        <v>-0.96808378418081398</v>
      </c>
      <c r="D482" s="189">
        <v>2.4343212611499999E-2</v>
      </c>
      <c r="E482" s="189">
        <v>0.27215895027410197</v>
      </c>
      <c r="F482" s="189">
        <v>7.7230938393581E-2</v>
      </c>
      <c r="H482" s="182">
        <f t="shared" si="70"/>
        <v>2423.4105878472201</v>
      </c>
      <c r="I482"/>
      <c r="K482"/>
      <c r="Q482" s="182">
        <f t="shared" si="71"/>
        <v>2472.9137117160781</v>
      </c>
      <c r="R482" s="182">
        <f t="shared" si="63"/>
        <v>2522.9118668236247</v>
      </c>
      <c r="S482" s="182">
        <f t="shared" si="64"/>
        <v>2573.4100034822463</v>
      </c>
      <c r="T482" s="182">
        <f t="shared" si="65"/>
        <v>2624.413121507454</v>
      </c>
      <c r="U482" s="182">
        <f t="shared" si="66"/>
        <v>2675.9262707129137</v>
      </c>
      <c r="V482" s="182">
        <f t="shared" si="67"/>
        <v>2727.9545514104279</v>
      </c>
      <c r="W482" s="182">
        <f t="shared" si="68"/>
        <v>2780.5031149149181</v>
      </c>
      <c r="X482" s="182">
        <f t="shared" si="69"/>
        <v>2833.5771640544526</v>
      </c>
    </row>
    <row r="483" spans="2:24" ht="14.25" customHeight="1" x14ac:dyDescent="0.35">
      <c r="B483" s="189">
        <v>8.3266191236966502</v>
      </c>
      <c r="C483" s="189">
        <v>-0.97178668741938801</v>
      </c>
      <c r="D483" s="189">
        <v>3.2128326358806278</v>
      </c>
      <c r="E483" s="189">
        <v>0.37523945481363802</v>
      </c>
      <c r="F483" s="189">
        <v>3.2253265953429999E-3</v>
      </c>
      <c r="H483" s="182">
        <f t="shared" si="70"/>
        <v>1446.2709219970109</v>
      </c>
      <c r="I483"/>
      <c r="K483"/>
      <c r="Q483" s="182">
        <f t="shared" si="71"/>
        <v>1485.8151913033203</v>
      </c>
      <c r="R483" s="182">
        <f t="shared" si="63"/>
        <v>1525.7549033026928</v>
      </c>
      <c r="S483" s="182">
        <f t="shared" si="64"/>
        <v>1566.0940124220597</v>
      </c>
      <c r="T483" s="182">
        <f t="shared" si="65"/>
        <v>1606.8365126326198</v>
      </c>
      <c r="U483" s="182">
        <f t="shared" si="66"/>
        <v>1647.9864378452858</v>
      </c>
      <c r="V483" s="182">
        <f t="shared" si="67"/>
        <v>1689.547862310078</v>
      </c>
      <c r="W483" s="182">
        <f t="shared" si="68"/>
        <v>1731.5249010195191</v>
      </c>
      <c r="X483" s="182">
        <f t="shared" si="69"/>
        <v>1773.9217101160532</v>
      </c>
    </row>
    <row r="484" spans="2:24" ht="14.25" customHeight="1" x14ac:dyDescent="0.35">
      <c r="B484" s="189">
        <v>2.163001053138E-3</v>
      </c>
      <c r="C484" s="189">
        <v>0.12620384100238799</v>
      </c>
      <c r="D484" s="189">
        <v>0.32968165406261801</v>
      </c>
      <c r="E484" s="189">
        <v>0.171099262853279</v>
      </c>
      <c r="F484" s="189">
        <v>4.8324583008671998E-2</v>
      </c>
      <c r="H484" s="182">
        <f t="shared" si="70"/>
        <v>3481.0385169231367</v>
      </c>
      <c r="I484"/>
      <c r="K484"/>
      <c r="Q484" s="182">
        <f t="shared" si="71"/>
        <v>3513.8906654845505</v>
      </c>
      <c r="R484" s="182">
        <f t="shared" si="63"/>
        <v>3547.0713355315793</v>
      </c>
      <c r="S484" s="182">
        <f t="shared" si="64"/>
        <v>3580.5838122790778</v>
      </c>
      <c r="T484" s="182">
        <f t="shared" si="65"/>
        <v>3614.431413794051</v>
      </c>
      <c r="U484" s="182">
        <f t="shared" si="66"/>
        <v>3648.6174913241748</v>
      </c>
      <c r="V484" s="182">
        <f t="shared" si="67"/>
        <v>3683.1454296295992</v>
      </c>
      <c r="W484" s="182">
        <f t="shared" si="68"/>
        <v>3718.0186473180779</v>
      </c>
      <c r="X484" s="182">
        <f t="shared" si="69"/>
        <v>3753.2405971834414</v>
      </c>
    </row>
    <row r="485" spans="2:24" ht="14.25" customHeight="1" x14ac:dyDescent="0.35">
      <c r="B485" s="189">
        <v>3.0427624743400001E-3</v>
      </c>
      <c r="C485" s="189">
        <v>0.10485103696769001</v>
      </c>
      <c r="D485" s="189">
        <v>1.1239552973610409</v>
      </c>
      <c r="E485" s="189">
        <v>0.239968066193151</v>
      </c>
      <c r="F485" s="189">
        <v>2.3437607803091998E-2</v>
      </c>
      <c r="H485" s="182">
        <f t="shared" si="70"/>
        <v>3126.591035595804</v>
      </c>
      <c r="I485"/>
      <c r="K485"/>
      <c r="Q485" s="182">
        <f t="shared" si="71"/>
        <v>3156.2315227515001</v>
      </c>
      <c r="R485" s="182">
        <f t="shared" si="63"/>
        <v>3186.1684147787537</v>
      </c>
      <c r="S485" s="182">
        <f t="shared" si="64"/>
        <v>3216.4046757262795</v>
      </c>
      <c r="T485" s="182">
        <f t="shared" si="65"/>
        <v>3246.9432992832808</v>
      </c>
      <c r="U485" s="182">
        <f t="shared" si="66"/>
        <v>3277.7873090758521</v>
      </c>
      <c r="V485" s="182">
        <f t="shared" si="67"/>
        <v>3308.939758966349</v>
      </c>
      <c r="W485" s="182">
        <f t="shared" si="68"/>
        <v>3340.4037333557512</v>
      </c>
      <c r="X485" s="182">
        <f t="shared" si="69"/>
        <v>3372.1823474890466</v>
      </c>
    </row>
    <row r="486" spans="2:24" ht="14.25" customHeight="1" x14ac:dyDescent="0.35">
      <c r="B486" s="189">
        <v>2.2193465227250001E-3</v>
      </c>
      <c r="C486" s="189">
        <v>0.112203186167808</v>
      </c>
      <c r="D486" s="189">
        <v>1.785482631463345</v>
      </c>
      <c r="E486" s="189">
        <v>0.28153548342505602</v>
      </c>
      <c r="F486" s="189">
        <v>5.8164651963279997E-3</v>
      </c>
      <c r="H486" s="182">
        <f t="shared" si="70"/>
        <v>2931.5694373234073</v>
      </c>
      <c r="I486"/>
      <c r="K486"/>
      <c r="Q486" s="182">
        <f t="shared" si="71"/>
        <v>2959.144490903303</v>
      </c>
      <c r="R486" s="182">
        <f t="shared" si="63"/>
        <v>2986.9952950189981</v>
      </c>
      <c r="S486" s="182">
        <f t="shared" si="64"/>
        <v>3015.1246071758505</v>
      </c>
      <c r="T486" s="182">
        <f t="shared" si="65"/>
        <v>3043.535212454271</v>
      </c>
      <c r="U486" s="182">
        <f t="shared" si="66"/>
        <v>3072.2299237854754</v>
      </c>
      <c r="V486" s="182">
        <f t="shared" si="67"/>
        <v>3101.211582229992</v>
      </c>
      <c r="W486" s="182">
        <f t="shared" si="68"/>
        <v>3130.4830572589544</v>
      </c>
      <c r="X486" s="182">
        <f t="shared" si="69"/>
        <v>3160.047247038206</v>
      </c>
    </row>
    <row r="487" spans="2:24" ht="14.25" customHeight="1" x14ac:dyDescent="0.35">
      <c r="B487" s="189">
        <v>9.2874844052598551</v>
      </c>
      <c r="C487" s="189">
        <v>-2.7117525669309201</v>
      </c>
      <c r="D487" s="189">
        <v>0.35017846443821399</v>
      </c>
      <c r="E487" s="189">
        <v>0.374671416906738</v>
      </c>
      <c r="F487" s="189">
        <v>7.7688633403829005E-2</v>
      </c>
      <c r="H487" s="182">
        <f t="shared" si="70"/>
        <v>362.29840314764169</v>
      </c>
      <c r="I487"/>
      <c r="K487"/>
      <c r="Q487" s="182">
        <f t="shared" si="71"/>
        <v>419.18880324261545</v>
      </c>
      <c r="R487" s="182">
        <f t="shared" si="63"/>
        <v>476.64810733853801</v>
      </c>
      <c r="S487" s="182">
        <f t="shared" si="64"/>
        <v>534.6820044754204</v>
      </c>
      <c r="T487" s="182">
        <f t="shared" si="65"/>
        <v>593.29624058367108</v>
      </c>
      <c r="U487" s="182">
        <f t="shared" si="66"/>
        <v>652.49661905300445</v>
      </c>
      <c r="V487" s="182">
        <f t="shared" si="67"/>
        <v>712.28900130703005</v>
      </c>
      <c r="W487" s="182">
        <f t="shared" si="68"/>
        <v>772.67930738359746</v>
      </c>
      <c r="X487" s="182">
        <f t="shared" si="69"/>
        <v>833.67351652093066</v>
      </c>
    </row>
    <row r="488" spans="2:24" ht="14.25" customHeight="1" x14ac:dyDescent="0.35">
      <c r="B488" s="189">
        <v>21.208434125817739</v>
      </c>
      <c r="C488" s="189">
        <v>-0.21874314113763299</v>
      </c>
      <c r="D488" s="189">
        <v>1.560892252727911</v>
      </c>
      <c r="E488" s="189">
        <v>0.28592709237841102</v>
      </c>
      <c r="F488" s="189">
        <v>7.6521305288792002E-2</v>
      </c>
      <c r="H488" s="182">
        <f t="shared" si="70"/>
        <v>3003.1884130563203</v>
      </c>
      <c r="I488"/>
      <c r="K488"/>
      <c r="Q488" s="182">
        <f t="shared" si="71"/>
        <v>3062.0460096385759</v>
      </c>
      <c r="R488" s="182">
        <f t="shared" si="63"/>
        <v>3121.4921821866537</v>
      </c>
      <c r="S488" s="182">
        <f t="shared" si="64"/>
        <v>3181.5328164602129</v>
      </c>
      <c r="T488" s="182">
        <f t="shared" si="65"/>
        <v>3242.1738570765065</v>
      </c>
      <c r="U488" s="182">
        <f t="shared" si="66"/>
        <v>3303.4213080989639</v>
      </c>
      <c r="V488" s="182">
        <f t="shared" si="67"/>
        <v>3365.2812336316456</v>
      </c>
      <c r="W488" s="182">
        <f t="shared" si="68"/>
        <v>3427.7597584196546</v>
      </c>
      <c r="X488" s="182">
        <f t="shared" si="69"/>
        <v>3490.8630684555428</v>
      </c>
    </row>
    <row r="489" spans="2:24" ht="14.25" customHeight="1" x14ac:dyDescent="0.35">
      <c r="B489" s="189">
        <v>11.095790304688711</v>
      </c>
      <c r="C489" s="189">
        <v>0.241935221446231</v>
      </c>
      <c r="D489" s="189">
        <v>0.86366317842435902</v>
      </c>
      <c r="E489" s="189">
        <v>4.4595834851706997E-2</v>
      </c>
      <c r="F489" s="189">
        <v>7.9982779036801996E-2</v>
      </c>
      <c r="H489" s="182">
        <f t="shared" si="70"/>
        <v>3440.8404663249694</v>
      </c>
      <c r="I489"/>
      <c r="K489"/>
      <c r="Q489" s="182">
        <f t="shared" si="71"/>
        <v>3484.7928256864093</v>
      </c>
      <c r="R489" s="182">
        <f t="shared" si="63"/>
        <v>3529.1847086414627</v>
      </c>
      <c r="S489" s="182">
        <f t="shared" si="64"/>
        <v>3574.0205104260667</v>
      </c>
      <c r="T489" s="182">
        <f t="shared" si="65"/>
        <v>3619.3046702285174</v>
      </c>
      <c r="U489" s="182">
        <f t="shared" si="66"/>
        <v>3665.0416716289924</v>
      </c>
      <c r="V489" s="182">
        <f t="shared" si="67"/>
        <v>3711.2360430434715</v>
      </c>
      <c r="W489" s="182">
        <f t="shared" si="68"/>
        <v>3757.892358172096</v>
      </c>
      <c r="X489" s="182">
        <f t="shared" si="69"/>
        <v>3805.0152364520068</v>
      </c>
    </row>
    <row r="490" spans="2:24" ht="14.25" customHeight="1" x14ac:dyDescent="0.35">
      <c r="B490" s="189">
        <v>0.22839779525848899</v>
      </c>
      <c r="C490" s="189">
        <v>0.129631951317041</v>
      </c>
      <c r="D490" s="189">
        <v>0.312684824894919</v>
      </c>
      <c r="E490" s="189">
        <v>0.17063470422260299</v>
      </c>
      <c r="F490" s="189">
        <v>4.9232933164783999E-2</v>
      </c>
      <c r="H490" s="182">
        <f t="shared" si="70"/>
        <v>3488.5103492435355</v>
      </c>
      <c r="I490"/>
      <c r="K490"/>
      <c r="Q490" s="182">
        <f t="shared" si="71"/>
        <v>3521.6551897290419</v>
      </c>
      <c r="R490" s="182">
        <f t="shared" si="63"/>
        <v>3555.1314786194034</v>
      </c>
      <c r="S490" s="182">
        <f t="shared" si="64"/>
        <v>3588.9425303986682</v>
      </c>
      <c r="T490" s="182">
        <f t="shared" si="65"/>
        <v>3623.0916926957257</v>
      </c>
      <c r="U490" s="182">
        <f t="shared" si="66"/>
        <v>3657.5823466157544</v>
      </c>
      <c r="V490" s="182">
        <f t="shared" si="67"/>
        <v>3692.4179070749824</v>
      </c>
      <c r="W490" s="182">
        <f t="shared" si="68"/>
        <v>3727.6018231388034</v>
      </c>
      <c r="X490" s="182">
        <f t="shared" si="69"/>
        <v>3763.1375783632625</v>
      </c>
    </row>
    <row r="491" spans="2:24" ht="14.25" customHeight="1" x14ac:dyDescent="0.35">
      <c r="B491" s="189">
        <v>0.49350420684614799</v>
      </c>
      <c r="C491" s="189">
        <v>0.11994330830757099</v>
      </c>
      <c r="D491" s="189">
        <v>1.7975335807688591</v>
      </c>
      <c r="E491" s="189">
        <v>0.28482586147262001</v>
      </c>
      <c r="F491" s="189">
        <v>6.5364129948860001E-3</v>
      </c>
      <c r="H491" s="182">
        <f t="shared" si="70"/>
        <v>2941.6211187536683</v>
      </c>
      <c r="I491"/>
      <c r="K491"/>
      <c r="Q491" s="182">
        <f t="shared" si="71"/>
        <v>2969.7654393581824</v>
      </c>
      <c r="R491" s="182">
        <f t="shared" si="63"/>
        <v>2998.191203168742</v>
      </c>
      <c r="S491" s="182">
        <f t="shared" si="64"/>
        <v>3026.9012246174075</v>
      </c>
      <c r="T491" s="182">
        <f t="shared" si="65"/>
        <v>3055.8983462805586</v>
      </c>
      <c r="U491" s="182">
        <f t="shared" si="66"/>
        <v>3085.1854391603424</v>
      </c>
      <c r="V491" s="182">
        <f t="shared" si="67"/>
        <v>3114.7654029689229</v>
      </c>
      <c r="W491" s="182">
        <f t="shared" si="68"/>
        <v>3144.6411664155908</v>
      </c>
      <c r="X491" s="182">
        <f t="shared" si="69"/>
        <v>3174.8156874967235</v>
      </c>
    </row>
    <row r="492" spans="2:24" ht="14.25" customHeight="1" x14ac:dyDescent="0.35">
      <c r="B492" s="189">
        <v>2.2402751105799181</v>
      </c>
      <c r="C492" s="189">
        <v>-0.16496055708240001</v>
      </c>
      <c r="D492" s="189">
        <v>0.80657274782627497</v>
      </c>
      <c r="E492" s="189">
        <v>0.25300632299331899</v>
      </c>
      <c r="F492" s="189">
        <v>3.8678477816779001E-2</v>
      </c>
      <c r="H492" s="182">
        <f t="shared" si="70"/>
        <v>3018.6667730290164</v>
      </c>
      <c r="I492"/>
      <c r="K492"/>
      <c r="Q492" s="182">
        <f t="shared" si="71"/>
        <v>3054.1023322426236</v>
      </c>
      <c r="R492" s="182">
        <f t="shared" si="63"/>
        <v>3089.8922470483667</v>
      </c>
      <c r="S492" s="182">
        <f t="shared" si="64"/>
        <v>3126.0400610021684</v>
      </c>
      <c r="T492" s="182">
        <f t="shared" si="65"/>
        <v>3162.5493530955068</v>
      </c>
      <c r="U492" s="182">
        <f t="shared" si="66"/>
        <v>3199.4237381097792</v>
      </c>
      <c r="V492" s="182">
        <f t="shared" si="67"/>
        <v>3236.6668669741939</v>
      </c>
      <c r="W492" s="182">
        <f t="shared" si="68"/>
        <v>3274.282427127253</v>
      </c>
      <c r="X492" s="182">
        <f t="shared" si="69"/>
        <v>3312.2741428818426</v>
      </c>
    </row>
    <row r="493" spans="2:24" ht="14.25" customHeight="1" x14ac:dyDescent="0.35">
      <c r="B493" s="189">
        <v>1.9238496175759641</v>
      </c>
      <c r="C493" s="189">
        <v>5.5919276776646001E-2</v>
      </c>
      <c r="D493" s="189">
        <v>0.28302503447503302</v>
      </c>
      <c r="E493" s="189">
        <v>0.19431929720594601</v>
      </c>
      <c r="F493" s="189">
        <v>5.2356711013676997E-2</v>
      </c>
      <c r="H493" s="182">
        <f t="shared" si="70"/>
        <v>3418.2832034121211</v>
      </c>
      <c r="I493"/>
      <c r="K493"/>
      <c r="Q493" s="182">
        <f t="shared" si="71"/>
        <v>3453.9037484722257</v>
      </c>
      <c r="R493" s="182">
        <f t="shared" si="63"/>
        <v>3489.8804989829309</v>
      </c>
      <c r="S493" s="182">
        <f t="shared" si="64"/>
        <v>3526.2170169987435</v>
      </c>
      <c r="T493" s="182">
        <f t="shared" si="65"/>
        <v>3562.9169001947139</v>
      </c>
      <c r="U493" s="182">
        <f t="shared" si="66"/>
        <v>3599.9837822226436</v>
      </c>
      <c r="V493" s="182">
        <f t="shared" si="67"/>
        <v>3637.4213330708535</v>
      </c>
      <c r="W493" s="182">
        <f t="shared" si="68"/>
        <v>3675.2332594275449</v>
      </c>
      <c r="X493" s="182">
        <f t="shared" si="69"/>
        <v>3713.4233050478038</v>
      </c>
    </row>
    <row r="494" spans="2:24" ht="14.25" customHeight="1" x14ac:dyDescent="0.35">
      <c r="B494" s="189">
        <v>0.54124323882854097</v>
      </c>
      <c r="C494" s="189">
        <v>-2.3931015047038282</v>
      </c>
      <c r="D494" s="189">
        <v>2.5410906506392412</v>
      </c>
      <c r="E494" s="189">
        <v>9.3721047942710994E-2</v>
      </c>
      <c r="F494" s="189">
        <v>4.6137338037946E-2</v>
      </c>
      <c r="H494" s="182">
        <f t="shared" si="70"/>
        <v>294.91590280722357</v>
      </c>
      <c r="I494"/>
      <c r="K494"/>
      <c r="Q494" s="182">
        <f t="shared" si="71"/>
        <v>335.69559912976342</v>
      </c>
      <c r="R494" s="182">
        <f t="shared" si="63"/>
        <v>376.88309241552884</v>
      </c>
      <c r="S494" s="182">
        <f t="shared" si="64"/>
        <v>418.48246063415218</v>
      </c>
      <c r="T494" s="182">
        <f t="shared" si="65"/>
        <v>460.49782253496141</v>
      </c>
      <c r="U494" s="182">
        <f t="shared" si="66"/>
        <v>502.93333805477869</v>
      </c>
      <c r="V494" s="182">
        <f t="shared" si="67"/>
        <v>545.79320872979451</v>
      </c>
      <c r="W494" s="182">
        <f t="shared" si="68"/>
        <v>589.08167811155977</v>
      </c>
      <c r="X494" s="182">
        <f t="shared" si="69"/>
        <v>632.80303218714334</v>
      </c>
    </row>
    <row r="495" spans="2:24" ht="14.25" customHeight="1" x14ac:dyDescent="0.35">
      <c r="B495" s="189">
        <v>7.2087824196802641</v>
      </c>
      <c r="C495" s="189">
        <v>-0.19796596465487401</v>
      </c>
      <c r="D495" s="189">
        <v>1.5669485659045359</v>
      </c>
      <c r="E495" s="189">
        <v>0.30839631388510602</v>
      </c>
      <c r="F495" s="189">
        <v>3.5425594708352999E-2</v>
      </c>
      <c r="H495" s="182">
        <f t="shared" si="70"/>
        <v>2951.7651798439288</v>
      </c>
      <c r="I495"/>
      <c r="K495"/>
      <c r="Q495" s="182">
        <f t="shared" si="71"/>
        <v>2993.0013437373063</v>
      </c>
      <c r="R495" s="182">
        <f t="shared" si="63"/>
        <v>3034.6498692696177</v>
      </c>
      <c r="S495" s="182">
        <f t="shared" si="64"/>
        <v>3076.7148800572522</v>
      </c>
      <c r="T495" s="182">
        <f t="shared" si="65"/>
        <v>3119.2005409527633</v>
      </c>
      <c r="U495" s="182">
        <f t="shared" si="66"/>
        <v>3162.1110584572293</v>
      </c>
      <c r="V495" s="182">
        <f t="shared" si="67"/>
        <v>3205.4506811367401</v>
      </c>
      <c r="W495" s="182">
        <f t="shared" si="68"/>
        <v>3249.2237000430459</v>
      </c>
      <c r="X495" s="182">
        <f t="shared" si="69"/>
        <v>3293.4344491384149</v>
      </c>
    </row>
    <row r="496" spans="2:24" ht="14.25" customHeight="1" x14ac:dyDescent="0.35">
      <c r="B496" s="189">
        <v>11.788225868148601</v>
      </c>
      <c r="C496" s="189">
        <v>-0.456301519543029</v>
      </c>
      <c r="D496" s="189">
        <v>0.49731533725312199</v>
      </c>
      <c r="E496" s="189">
        <v>0.22160736234382999</v>
      </c>
      <c r="F496" s="189">
        <v>7.9955922039263994E-2</v>
      </c>
      <c r="H496" s="182">
        <f t="shared" si="70"/>
        <v>2968.7842927371698</v>
      </c>
      <c r="I496"/>
      <c r="K496"/>
      <c r="Q496" s="182">
        <f t="shared" si="71"/>
        <v>3019.6947699700768</v>
      </c>
      <c r="R496" s="182">
        <f t="shared" si="63"/>
        <v>3071.1143519753123</v>
      </c>
      <c r="S496" s="182">
        <f t="shared" si="64"/>
        <v>3123.0481298006007</v>
      </c>
      <c r="T496" s="182">
        <f t="shared" si="65"/>
        <v>3175.5012454041416</v>
      </c>
      <c r="U496" s="182">
        <f t="shared" si="66"/>
        <v>3228.4788921637178</v>
      </c>
      <c r="V496" s="182">
        <f t="shared" si="67"/>
        <v>3281.98631539089</v>
      </c>
      <c r="W496" s="182">
        <f t="shared" si="68"/>
        <v>3336.0288128503335</v>
      </c>
      <c r="X496" s="182">
        <f t="shared" si="69"/>
        <v>3390.6117352843721</v>
      </c>
    </row>
    <row r="497" spans="2:24" ht="14.25" customHeight="1" x14ac:dyDescent="0.35">
      <c r="B497" s="189">
        <v>7.2174533215250358</v>
      </c>
      <c r="C497" s="189">
        <v>-2.7805633263179321</v>
      </c>
      <c r="D497" s="189">
        <v>2.3592333201553999E-2</v>
      </c>
      <c r="E497" s="189">
        <v>0.28233430880042298</v>
      </c>
      <c r="F497" s="189">
        <v>7.9947529418940996E-2</v>
      </c>
      <c r="H497" s="182">
        <f t="shared" si="70"/>
        <v>-58.87407130733618</v>
      </c>
      <c r="I497"/>
      <c r="K497"/>
      <c r="Q497" s="182">
        <f t="shared" si="71"/>
        <v>-7.6080730149888041</v>
      </c>
      <c r="R497" s="182">
        <f t="shared" si="63"/>
        <v>44.170585260282678</v>
      </c>
      <c r="S497" s="182">
        <f t="shared" si="64"/>
        <v>96.467030118306411</v>
      </c>
      <c r="T497" s="182">
        <f t="shared" si="65"/>
        <v>149.28643942490999</v>
      </c>
      <c r="U497" s="182">
        <f t="shared" si="66"/>
        <v>202.63404282458032</v>
      </c>
      <c r="V497" s="182">
        <f t="shared" si="67"/>
        <v>256.51512225824581</v>
      </c>
      <c r="W497" s="182">
        <f t="shared" si="68"/>
        <v>310.93501248624989</v>
      </c>
      <c r="X497" s="182">
        <f t="shared" si="69"/>
        <v>365.8991016165337</v>
      </c>
    </row>
    <row r="498" spans="2:24" ht="14.25" customHeight="1" x14ac:dyDescent="0.35">
      <c r="B498" s="189">
        <v>0.14117824657984601</v>
      </c>
      <c r="C498" s="189">
        <v>-1.9410983338232679</v>
      </c>
      <c r="D498" s="189">
        <v>5.2616136055102999E-2</v>
      </c>
      <c r="E498" s="189">
        <v>0.429137287614965</v>
      </c>
      <c r="F498" s="189">
        <v>4.4329659649399999E-3</v>
      </c>
      <c r="H498" s="182">
        <f t="shared" si="70"/>
        <v>-590.7584848194175</v>
      </c>
      <c r="I498"/>
      <c r="K498"/>
      <c r="Q498" s="182">
        <f t="shared" si="71"/>
        <v>-566.33795215986027</v>
      </c>
      <c r="R498" s="182">
        <f t="shared" si="63"/>
        <v>-541.67321417370727</v>
      </c>
      <c r="S498" s="182">
        <f t="shared" si="64"/>
        <v>-516.76182880769306</v>
      </c>
      <c r="T498" s="182">
        <f t="shared" si="65"/>
        <v>-491.60132958801927</v>
      </c>
      <c r="U498" s="182">
        <f t="shared" si="66"/>
        <v>-466.18922537614799</v>
      </c>
      <c r="V498" s="182">
        <f t="shared" si="67"/>
        <v>-440.52300012215858</v>
      </c>
      <c r="W498" s="182">
        <f t="shared" si="68"/>
        <v>-414.60011261562846</v>
      </c>
      <c r="X498" s="182">
        <f t="shared" si="69"/>
        <v>-388.41799623403347</v>
      </c>
    </row>
    <row r="499" spans="2:24" ht="14.25" customHeight="1" x14ac:dyDescent="0.35">
      <c r="B499" s="189">
        <v>6.4016000879114943</v>
      </c>
      <c r="C499" s="189">
        <v>8.8915042546064998E-2</v>
      </c>
      <c r="D499" s="189">
        <v>2.3176915480756E-2</v>
      </c>
      <c r="E499" s="189">
        <v>0.191400210441771</v>
      </c>
      <c r="F499" s="189">
        <v>6.6964840860665995E-2</v>
      </c>
      <c r="H499" s="182">
        <f t="shared" si="70"/>
        <v>3434.7174848054947</v>
      </c>
      <c r="I499"/>
      <c r="K499"/>
      <c r="Q499" s="182">
        <f t="shared" si="71"/>
        <v>3475.3581571678574</v>
      </c>
      <c r="R499" s="182">
        <f t="shared" si="63"/>
        <v>3516.4052362538437</v>
      </c>
      <c r="S499" s="182">
        <f t="shared" si="64"/>
        <v>3557.8627861306904</v>
      </c>
      <c r="T499" s="182">
        <f t="shared" si="65"/>
        <v>3599.7349115063053</v>
      </c>
      <c r="U499" s="182">
        <f t="shared" si="66"/>
        <v>3642.0257581356759</v>
      </c>
      <c r="V499" s="182">
        <f t="shared" si="67"/>
        <v>3684.7395132313404</v>
      </c>
      <c r="W499" s="182">
        <f t="shared" si="68"/>
        <v>3727.8804058779615</v>
      </c>
      <c r="X499" s="182">
        <f t="shared" si="69"/>
        <v>3771.4527074510497</v>
      </c>
    </row>
    <row r="500" spans="2:24" ht="14.25" customHeight="1" x14ac:dyDescent="0.35">
      <c r="B500" s="189">
        <v>0.301082091707849</v>
      </c>
      <c r="C500" s="189">
        <v>-3.310066542937065</v>
      </c>
      <c r="D500" s="189">
        <v>3.1512372581872441</v>
      </c>
      <c r="E500" s="189">
        <v>0.32345555163568301</v>
      </c>
      <c r="F500" s="189">
        <v>2.3200531338739999E-3</v>
      </c>
      <c r="H500" s="182">
        <f t="shared" si="70"/>
        <v>-1568.4130795626929</v>
      </c>
      <c r="I500"/>
      <c r="K500"/>
      <c r="Q500" s="182">
        <f t="shared" si="71"/>
        <v>-1532.3077142507836</v>
      </c>
      <c r="R500" s="182">
        <f t="shared" si="63"/>
        <v>-1495.8412952857552</v>
      </c>
      <c r="S500" s="182">
        <f t="shared" si="64"/>
        <v>-1459.0102121310758</v>
      </c>
      <c r="T500" s="182">
        <f t="shared" si="65"/>
        <v>-1421.8108181448501</v>
      </c>
      <c r="U500" s="182">
        <f t="shared" si="66"/>
        <v>-1384.2394302187622</v>
      </c>
      <c r="V500" s="182">
        <f t="shared" si="67"/>
        <v>-1346.2923284134133</v>
      </c>
      <c r="W500" s="182">
        <f t="shared" si="68"/>
        <v>-1307.9657555900105</v>
      </c>
      <c r="X500" s="182">
        <f t="shared" si="69"/>
        <v>-1269.2559170383745</v>
      </c>
    </row>
    <row r="501" spans="2:24" ht="14.25" customHeight="1" x14ac:dyDescent="0.35">
      <c r="B501" s="189">
        <v>10.586065662750521</v>
      </c>
      <c r="C501" s="189">
        <v>-2.9070882491612471</v>
      </c>
      <c r="D501" s="189">
        <v>0.32670697054813203</v>
      </c>
      <c r="E501" s="189">
        <v>0.40073285674364201</v>
      </c>
      <c r="F501" s="189">
        <v>7.9399688657242007E-2</v>
      </c>
      <c r="H501" s="182">
        <f t="shared" si="70"/>
        <v>101.85875755598454</v>
      </c>
      <c r="I501"/>
      <c r="K501"/>
      <c r="Q501" s="182">
        <f t="shared" si="71"/>
        <v>160.73658078401013</v>
      </c>
      <c r="R501" s="182">
        <f t="shared" si="63"/>
        <v>220.20318224431412</v>
      </c>
      <c r="S501" s="182">
        <f t="shared" si="64"/>
        <v>280.26444971922274</v>
      </c>
      <c r="T501" s="182">
        <f t="shared" si="65"/>
        <v>340.92632986887884</v>
      </c>
      <c r="U501" s="182">
        <f t="shared" si="66"/>
        <v>402.19482882003285</v>
      </c>
      <c r="V501" s="182">
        <f t="shared" si="67"/>
        <v>464.07601276069727</v>
      </c>
      <c r="W501" s="182">
        <f t="shared" si="68"/>
        <v>526.57600854077009</v>
      </c>
      <c r="X501" s="182">
        <f t="shared" si="69"/>
        <v>589.7010042786419</v>
      </c>
    </row>
    <row r="502" spans="2:24" ht="14.25" customHeight="1" x14ac:dyDescent="0.35">
      <c r="B502" s="189">
        <v>2.130122996787879</v>
      </c>
      <c r="C502" s="189">
        <v>-1.333725240264515</v>
      </c>
      <c r="D502" s="189">
        <v>2.514344714270865</v>
      </c>
      <c r="E502" s="189">
        <v>5.9791368650272E-2</v>
      </c>
      <c r="F502" s="189">
        <v>4.9083598804307002E-2</v>
      </c>
      <c r="H502" s="182">
        <f t="shared" si="70"/>
        <v>1695.0306087354563</v>
      </c>
      <c r="I502"/>
      <c r="K502"/>
      <c r="Q502" s="182">
        <f t="shared" si="71"/>
        <v>1735.2568474793495</v>
      </c>
      <c r="R502" s="182">
        <f t="shared" si="63"/>
        <v>1775.8853486106811</v>
      </c>
      <c r="S502" s="182">
        <f t="shared" si="64"/>
        <v>1816.9201347533271</v>
      </c>
      <c r="T502" s="182">
        <f t="shared" si="65"/>
        <v>1858.3652687573983</v>
      </c>
      <c r="U502" s="182">
        <f t="shared" si="66"/>
        <v>1900.224854101511</v>
      </c>
      <c r="V502" s="182">
        <f t="shared" si="67"/>
        <v>1942.5030352990643</v>
      </c>
      <c r="W502" s="182">
        <f t="shared" si="68"/>
        <v>1985.2039983085938</v>
      </c>
      <c r="X502" s="182">
        <f t="shared" si="69"/>
        <v>2028.3319709482184</v>
      </c>
    </row>
    <row r="503" spans="2:24" ht="14.25" customHeight="1" x14ac:dyDescent="0.35">
      <c r="B503" s="189">
        <v>10.49804001410385</v>
      </c>
      <c r="C503" s="189">
        <v>0.21510210853099601</v>
      </c>
      <c r="D503" s="189">
        <v>2.8225416291011E-2</v>
      </c>
      <c r="E503" s="189">
        <v>0.42923973322810999</v>
      </c>
      <c r="F503" s="189">
        <v>3.743007864171E-3</v>
      </c>
      <c r="H503" s="182">
        <f t="shared" si="70"/>
        <v>1472.3341350759574</v>
      </c>
      <c r="I503"/>
      <c r="K503"/>
      <c r="Q503" s="182">
        <f t="shared" si="71"/>
        <v>1496.3016858841424</v>
      </c>
      <c r="R503" s="182">
        <f t="shared" si="63"/>
        <v>1520.5089122004097</v>
      </c>
      <c r="S503" s="182">
        <f t="shared" si="64"/>
        <v>1544.9582107798396</v>
      </c>
      <c r="T503" s="182">
        <f t="shared" si="65"/>
        <v>1569.6520023450635</v>
      </c>
      <c r="U503" s="182">
        <f t="shared" si="66"/>
        <v>1594.5927318259398</v>
      </c>
      <c r="V503" s="182">
        <f t="shared" si="67"/>
        <v>1619.7828686016242</v>
      </c>
      <c r="W503" s="182">
        <f t="shared" si="68"/>
        <v>1645.2249067450664</v>
      </c>
      <c r="X503" s="182">
        <f t="shared" si="69"/>
        <v>1670.9213652699425</v>
      </c>
    </row>
    <row r="504" spans="2:24" ht="14.25" customHeight="1" x14ac:dyDescent="0.35">
      <c r="B504" s="189">
        <v>7.0737138812395957</v>
      </c>
      <c r="C504" s="189">
        <v>4.4872020585968002E-2</v>
      </c>
      <c r="D504" s="189">
        <v>2.0475488231127999E-2</v>
      </c>
      <c r="E504" s="189">
        <v>0.12698531729764501</v>
      </c>
      <c r="F504" s="189">
        <v>7.7885162325109003E-2</v>
      </c>
      <c r="H504" s="182">
        <f t="shared" si="70"/>
        <v>3452.5604008157011</v>
      </c>
      <c r="I504"/>
      <c r="K504"/>
      <c r="Q504" s="182">
        <f t="shared" si="71"/>
        <v>3494.8696060071879</v>
      </c>
      <c r="R504" s="182">
        <f t="shared" si="63"/>
        <v>3537.6019032505883</v>
      </c>
      <c r="S504" s="182">
        <f t="shared" si="64"/>
        <v>3580.7615234664236</v>
      </c>
      <c r="T504" s="182">
        <f t="shared" si="65"/>
        <v>3624.3527398844162</v>
      </c>
      <c r="U504" s="182">
        <f t="shared" si="66"/>
        <v>3668.3798684665899</v>
      </c>
      <c r="V504" s="182">
        <f t="shared" si="67"/>
        <v>3712.8472683345844</v>
      </c>
      <c r="W504" s="182">
        <f t="shared" si="68"/>
        <v>3757.7593422012596</v>
      </c>
      <c r="X504" s="182">
        <f t="shared" si="69"/>
        <v>3803.1205368066012</v>
      </c>
    </row>
    <row r="505" spans="2:24" ht="14.25" customHeight="1" x14ac:dyDescent="0.35">
      <c r="B505" s="189">
        <v>24.414835614082239</v>
      </c>
      <c r="C505" s="189">
        <v>0.131151705354597</v>
      </c>
      <c r="D505" s="189">
        <v>2.0594551071711001E-2</v>
      </c>
      <c r="E505" s="189">
        <v>0.30212738706147702</v>
      </c>
      <c r="F505" s="189">
        <v>7.9973940560794002E-2</v>
      </c>
      <c r="H505" s="182">
        <f t="shared" si="70"/>
        <v>2504.5570631096534</v>
      </c>
      <c r="I505"/>
      <c r="K505"/>
      <c r="Q505" s="182">
        <f t="shared" si="71"/>
        <v>2556.8362289842707</v>
      </c>
      <c r="R505" s="182">
        <f t="shared" si="63"/>
        <v>2609.6381865176336</v>
      </c>
      <c r="S505" s="182">
        <f t="shared" si="64"/>
        <v>2662.9681636263299</v>
      </c>
      <c r="T505" s="182">
        <f t="shared" si="65"/>
        <v>2716.8314405061128</v>
      </c>
      <c r="U505" s="182">
        <f t="shared" si="66"/>
        <v>2771.2333501546946</v>
      </c>
      <c r="V505" s="182">
        <f t="shared" si="67"/>
        <v>2826.1792788997609</v>
      </c>
      <c r="W505" s="182">
        <f t="shared" si="68"/>
        <v>2881.6746669322788</v>
      </c>
      <c r="X505" s="182">
        <f t="shared" si="69"/>
        <v>2937.7250088451228</v>
      </c>
    </row>
    <row r="506" spans="2:24" ht="14.25" customHeight="1" x14ac:dyDescent="0.35">
      <c r="B506" s="189">
        <v>0.58649967266646896</v>
      </c>
      <c r="C506" s="189">
        <v>-0.105864678886347</v>
      </c>
      <c r="D506" s="189">
        <v>2.6040198917963001E-2</v>
      </c>
      <c r="E506" s="189">
        <v>0.13575015645640101</v>
      </c>
      <c r="F506" s="189">
        <v>6.2521932990568005E-2</v>
      </c>
      <c r="H506" s="182">
        <f t="shared" si="70"/>
        <v>3341.1672126562753</v>
      </c>
      <c r="I506"/>
      <c r="K506"/>
      <c r="Q506" s="182">
        <f t="shared" si="71"/>
        <v>3376.9268679097927</v>
      </c>
      <c r="R506" s="182">
        <f t="shared" si="63"/>
        <v>3413.0441197158452</v>
      </c>
      <c r="S506" s="182">
        <f t="shared" si="64"/>
        <v>3449.5225440399581</v>
      </c>
      <c r="T506" s="182">
        <f t="shared" si="65"/>
        <v>3486.3657526073121</v>
      </c>
      <c r="U506" s="182">
        <f t="shared" si="66"/>
        <v>3523.5773932603397</v>
      </c>
      <c r="V506" s="182">
        <f t="shared" si="67"/>
        <v>3561.1611503198974</v>
      </c>
      <c r="W506" s="182">
        <f t="shared" si="68"/>
        <v>3599.1207449500507</v>
      </c>
      <c r="X506" s="182">
        <f t="shared" si="69"/>
        <v>3637.4599355265059</v>
      </c>
    </row>
    <row r="507" spans="2:24" ht="14.25" customHeight="1" x14ac:dyDescent="0.35">
      <c r="B507" s="189">
        <v>10.36904193884156</v>
      </c>
      <c r="C507" s="189">
        <v>0.24163737818266401</v>
      </c>
      <c r="D507" s="189">
        <v>2.2326151907408289</v>
      </c>
      <c r="E507" s="189">
        <v>0.30596721479307398</v>
      </c>
      <c r="F507" s="189">
        <v>2.248243506551E-3</v>
      </c>
      <c r="H507" s="182">
        <f t="shared" si="70"/>
        <v>2113.2070504586</v>
      </c>
      <c r="I507"/>
      <c r="K507"/>
      <c r="Q507" s="182">
        <f t="shared" si="71"/>
        <v>2143.01639411014</v>
      </c>
      <c r="R507" s="182">
        <f t="shared" si="63"/>
        <v>2173.1238311981956</v>
      </c>
      <c r="S507" s="182">
        <f t="shared" si="64"/>
        <v>2203.5323426571317</v>
      </c>
      <c r="T507" s="182">
        <f t="shared" si="65"/>
        <v>2234.2449392306571</v>
      </c>
      <c r="U507" s="182">
        <f t="shared" si="66"/>
        <v>2265.2646617699174</v>
      </c>
      <c r="V507" s="182">
        <f t="shared" si="67"/>
        <v>2296.5945815345704</v>
      </c>
      <c r="W507" s="182">
        <f t="shared" si="68"/>
        <v>2328.2378004968709</v>
      </c>
      <c r="X507" s="182">
        <f t="shared" si="69"/>
        <v>2360.197451648793</v>
      </c>
    </row>
    <row r="508" spans="2:24" ht="14.25" customHeight="1" x14ac:dyDescent="0.35">
      <c r="B508" s="189">
        <v>3.5152309399310001E-3</v>
      </c>
      <c r="C508" s="189">
        <v>-3.321521204710987</v>
      </c>
      <c r="D508" s="189">
        <v>2.7886402361389409</v>
      </c>
      <c r="E508" s="189">
        <v>7.1591959225002E-2</v>
      </c>
      <c r="F508" s="189">
        <v>4.4347206819068001E-2</v>
      </c>
      <c r="H508" s="182">
        <f t="shared" si="70"/>
        <v>-1134.4041620015105</v>
      </c>
      <c r="I508"/>
      <c r="K508"/>
      <c r="Q508" s="182">
        <f t="shared" si="71"/>
        <v>-1094.1374935829817</v>
      </c>
      <c r="R508" s="182">
        <f t="shared" si="63"/>
        <v>-1053.4681584802688</v>
      </c>
      <c r="S508" s="182">
        <f t="shared" si="64"/>
        <v>-1012.3921300265274</v>
      </c>
      <c r="T508" s="182">
        <f t="shared" si="65"/>
        <v>-970.90534128824947</v>
      </c>
      <c r="U508" s="182">
        <f t="shared" si="66"/>
        <v>-929.00368466258897</v>
      </c>
      <c r="V508" s="182">
        <f t="shared" si="67"/>
        <v>-886.68301147067132</v>
      </c>
      <c r="W508" s="182">
        <f t="shared" si="68"/>
        <v>-843.93913154683423</v>
      </c>
      <c r="X508" s="182">
        <f t="shared" si="69"/>
        <v>-800.76781282375896</v>
      </c>
    </row>
    <row r="509" spans="2:24" ht="14.25" customHeight="1" x14ac:dyDescent="0.35">
      <c r="B509" s="189">
        <v>2.9178194046567001E-2</v>
      </c>
      <c r="C509" s="189">
        <v>-1.465188253470052</v>
      </c>
      <c r="D509" s="189">
        <v>0.72316701779965997</v>
      </c>
      <c r="E509" s="189">
        <v>0.186816391522656</v>
      </c>
      <c r="F509" s="189">
        <v>5.8469512435125999E-2</v>
      </c>
      <c r="H509" s="182">
        <f t="shared" si="70"/>
        <v>1780.2848970263917</v>
      </c>
      <c r="I509"/>
      <c r="K509"/>
      <c r="Q509" s="182">
        <f t="shared" si="71"/>
        <v>1820.8873671460865</v>
      </c>
      <c r="R509" s="182">
        <f t="shared" si="63"/>
        <v>1861.8958619669784</v>
      </c>
      <c r="S509" s="182">
        <f t="shared" si="64"/>
        <v>1903.3144417360786</v>
      </c>
      <c r="T509" s="182">
        <f t="shared" si="65"/>
        <v>1945.1472073028699</v>
      </c>
      <c r="U509" s="182">
        <f t="shared" si="66"/>
        <v>1987.398300525329</v>
      </c>
      <c r="V509" s="182">
        <f t="shared" si="67"/>
        <v>2030.0719046800127</v>
      </c>
      <c r="W509" s="182">
        <f t="shared" si="68"/>
        <v>2073.172244876243</v>
      </c>
      <c r="X509" s="182">
        <f t="shared" si="69"/>
        <v>2116.7035884744364</v>
      </c>
    </row>
    <row r="510" spans="2:24" ht="14.25" customHeight="1" x14ac:dyDescent="0.35">
      <c r="B510" s="189">
        <v>7.352779085505798</v>
      </c>
      <c r="C510" s="189">
        <v>0.14204436477666599</v>
      </c>
      <c r="D510" s="189">
        <v>1.4347970835064869</v>
      </c>
      <c r="E510" s="189">
        <v>3.4426413337264997E-2</v>
      </c>
      <c r="F510" s="189">
        <v>6.8712045474036004E-2</v>
      </c>
      <c r="H510" s="182">
        <f t="shared" si="70"/>
        <v>3499.5461632022611</v>
      </c>
      <c r="I510"/>
      <c r="K510"/>
      <c r="Q510" s="182">
        <f t="shared" si="71"/>
        <v>3541.1500340187654</v>
      </c>
      <c r="R510" s="182">
        <f t="shared" si="63"/>
        <v>3583.1699435434352</v>
      </c>
      <c r="S510" s="182">
        <f t="shared" si="64"/>
        <v>3625.6100521633512</v>
      </c>
      <c r="T510" s="182">
        <f t="shared" si="65"/>
        <v>3668.474561869466</v>
      </c>
      <c r="U510" s="182">
        <f t="shared" si="66"/>
        <v>3711.7677166726426</v>
      </c>
      <c r="V510" s="182">
        <f t="shared" si="67"/>
        <v>3755.4938030238504</v>
      </c>
      <c r="W510" s="182">
        <f t="shared" si="68"/>
        <v>3799.6571502385709</v>
      </c>
      <c r="X510" s="182">
        <f t="shared" si="69"/>
        <v>3844.2621309254382</v>
      </c>
    </row>
    <row r="511" spans="2:24" ht="14.25" customHeight="1" x14ac:dyDescent="0.35">
      <c r="B511" s="189">
        <v>4.4781127116389997E-3</v>
      </c>
      <c r="C511" s="189">
        <v>1.0571977647118E-2</v>
      </c>
      <c r="D511" s="189">
        <v>0.53564709098061203</v>
      </c>
      <c r="E511" s="189">
        <v>0.159565044659598</v>
      </c>
      <c r="F511" s="189">
        <v>4.9538641665678999E-2</v>
      </c>
      <c r="H511" s="182">
        <f t="shared" si="70"/>
        <v>3417.5734673333773</v>
      </c>
      <c r="I511"/>
      <c r="K511"/>
      <c r="Q511" s="182">
        <f t="shared" si="71"/>
        <v>3451.5903139985808</v>
      </c>
      <c r="R511" s="182">
        <f t="shared" si="63"/>
        <v>3485.9473291304357</v>
      </c>
      <c r="S511" s="182">
        <f t="shared" si="64"/>
        <v>3520.6479144136097</v>
      </c>
      <c r="T511" s="182">
        <f t="shared" si="65"/>
        <v>3555.6955055496146</v>
      </c>
      <c r="U511" s="182">
        <f t="shared" si="66"/>
        <v>3591.0935725969803</v>
      </c>
      <c r="V511" s="182">
        <f t="shared" si="67"/>
        <v>3626.8456203148194</v>
      </c>
      <c r="W511" s="182">
        <f t="shared" si="68"/>
        <v>3662.9551885098372</v>
      </c>
      <c r="X511" s="182">
        <f t="shared" si="69"/>
        <v>3699.4258523868048</v>
      </c>
    </row>
    <row r="512" spans="2:24" ht="14.25" customHeight="1" x14ac:dyDescent="0.35">
      <c r="B512" s="189">
        <v>5.4575286022716003E-2</v>
      </c>
      <c r="C512" s="189">
        <v>0.139405790205928</v>
      </c>
      <c r="D512" s="189">
        <v>1.076033072053131</v>
      </c>
      <c r="E512" s="189">
        <v>0.20442833821728901</v>
      </c>
      <c r="F512" s="189">
        <v>3.0863462906417002E-2</v>
      </c>
      <c r="H512" s="182">
        <f t="shared" si="70"/>
        <v>3303.1759354004239</v>
      </c>
      <c r="I512"/>
      <c r="K512"/>
      <c r="Q512" s="182">
        <f t="shared" si="71"/>
        <v>3334.1071772276009</v>
      </c>
      <c r="R512" s="182">
        <f t="shared" si="63"/>
        <v>3365.3477314730499</v>
      </c>
      <c r="S512" s="182">
        <f t="shared" si="64"/>
        <v>3396.900691260953</v>
      </c>
      <c r="T512" s="182">
        <f t="shared" si="65"/>
        <v>3428.7691806467355</v>
      </c>
      <c r="U512" s="182">
        <f t="shared" si="66"/>
        <v>3460.9563549263758</v>
      </c>
      <c r="V512" s="182">
        <f t="shared" si="67"/>
        <v>3493.4654009488127</v>
      </c>
      <c r="W512" s="182">
        <f t="shared" si="68"/>
        <v>3526.2995374314733</v>
      </c>
      <c r="X512" s="182">
        <f t="shared" si="69"/>
        <v>3559.4620152789612</v>
      </c>
    </row>
    <row r="513" spans="2:24" ht="14.25" customHeight="1" x14ac:dyDescent="0.35">
      <c r="B513" s="189">
        <v>10.303675969050669</v>
      </c>
      <c r="C513" s="189">
        <v>7.3602169968244993E-2</v>
      </c>
      <c r="D513" s="189">
        <v>0.67059128602648399</v>
      </c>
      <c r="E513" s="189">
        <v>8.2484885820471004E-2</v>
      </c>
      <c r="F513" s="189">
        <v>7.9971528938503997E-2</v>
      </c>
      <c r="H513" s="182">
        <f t="shared" si="70"/>
        <v>3356.0154318130371</v>
      </c>
      <c r="I513"/>
      <c r="K513"/>
      <c r="Q513" s="182">
        <f t="shared" si="71"/>
        <v>3400.7852551431861</v>
      </c>
      <c r="R513" s="182">
        <f t="shared" si="63"/>
        <v>3446.0027767066363</v>
      </c>
      <c r="S513" s="182">
        <f t="shared" si="64"/>
        <v>3491.6724734857207</v>
      </c>
      <c r="T513" s="182">
        <f t="shared" si="65"/>
        <v>3537.7988672325964</v>
      </c>
      <c r="U513" s="182">
        <f t="shared" si="66"/>
        <v>3584.3865249169403</v>
      </c>
      <c r="V513" s="182">
        <f t="shared" si="67"/>
        <v>3631.4400591781277</v>
      </c>
      <c r="W513" s="182">
        <f t="shared" si="68"/>
        <v>3678.9641287819277</v>
      </c>
      <c r="X513" s="182">
        <f t="shared" si="69"/>
        <v>3726.9634390817655</v>
      </c>
    </row>
    <row r="514" spans="2:24" ht="14.25" customHeight="1" x14ac:dyDescent="0.35">
      <c r="B514" s="189">
        <v>5.5331224216362136</v>
      </c>
      <c r="C514" s="189">
        <v>0.114284567568054</v>
      </c>
      <c r="D514" s="189">
        <v>1.0492305265143991</v>
      </c>
      <c r="E514" s="189">
        <v>0.122381218025472</v>
      </c>
      <c r="F514" s="189">
        <v>5.9805640272595002E-2</v>
      </c>
      <c r="H514" s="182">
        <f t="shared" si="70"/>
        <v>3494.3760419820123</v>
      </c>
      <c r="I514"/>
      <c r="K514"/>
      <c r="Q514" s="182">
        <f t="shared" si="71"/>
        <v>3534.1779029930635</v>
      </c>
      <c r="R514" s="182">
        <f t="shared" si="63"/>
        <v>3574.3777826142255</v>
      </c>
      <c r="S514" s="182">
        <f t="shared" si="64"/>
        <v>3614.9796610315993</v>
      </c>
      <c r="T514" s="182">
        <f t="shared" si="65"/>
        <v>3655.987558233146</v>
      </c>
      <c r="U514" s="182">
        <f t="shared" si="66"/>
        <v>3697.4055344067087</v>
      </c>
      <c r="V514" s="182">
        <f t="shared" si="67"/>
        <v>3739.2376903420068</v>
      </c>
      <c r="W514" s="182">
        <f t="shared" si="68"/>
        <v>3781.4881678366582</v>
      </c>
      <c r="X514" s="182">
        <f t="shared" si="69"/>
        <v>3824.1611501062562</v>
      </c>
    </row>
    <row r="515" spans="2:24" ht="14.25" customHeight="1" x14ac:dyDescent="0.35">
      <c r="B515" s="189">
        <v>1.272137751161589</v>
      </c>
      <c r="C515" s="189">
        <v>-4.5067109107894E-2</v>
      </c>
      <c r="D515" s="189">
        <v>1.504109416320655</v>
      </c>
      <c r="E515" s="189">
        <v>0.22920473505358099</v>
      </c>
      <c r="F515" s="189">
        <v>2.8064456892376001E-2</v>
      </c>
      <c r="H515" s="182">
        <f t="shared" si="70"/>
        <v>3119.8758014756395</v>
      </c>
      <c r="I515"/>
      <c r="K515"/>
      <c r="Q515" s="182">
        <f t="shared" si="71"/>
        <v>3153.2999518230972</v>
      </c>
      <c r="R515" s="182">
        <f t="shared" si="63"/>
        <v>3187.0583436740289</v>
      </c>
      <c r="S515" s="182">
        <f t="shared" si="64"/>
        <v>3221.1543194434707</v>
      </c>
      <c r="T515" s="182">
        <f t="shared" si="65"/>
        <v>3255.5912549706063</v>
      </c>
      <c r="U515" s="182">
        <f t="shared" si="66"/>
        <v>3290.3725598530136</v>
      </c>
      <c r="V515" s="182">
        <f t="shared" si="67"/>
        <v>3325.5016777842447</v>
      </c>
      <c r="W515" s="182">
        <f t="shared" si="68"/>
        <v>3360.9820868947882</v>
      </c>
      <c r="X515" s="182">
        <f t="shared" si="69"/>
        <v>3396.8173000964371</v>
      </c>
    </row>
    <row r="516" spans="2:24" ht="14.25" customHeight="1" x14ac:dyDescent="0.35">
      <c r="B516" s="189">
        <v>0.49137590510816498</v>
      </c>
      <c r="C516" s="189">
        <v>0.119625626786258</v>
      </c>
      <c r="D516" s="189">
        <v>1.796349197076647</v>
      </c>
      <c r="E516" s="189">
        <v>0.28474105082843298</v>
      </c>
      <c r="F516" s="189">
        <v>6.5993822344539996E-3</v>
      </c>
      <c r="H516" s="182">
        <f t="shared" si="70"/>
        <v>2943.1374290697258</v>
      </c>
      <c r="I516"/>
      <c r="K516"/>
      <c r="Q516" s="182">
        <f t="shared" si="71"/>
        <v>2971.299296945384</v>
      </c>
      <c r="R516" s="182">
        <f t="shared" si="63"/>
        <v>2999.742783499798</v>
      </c>
      <c r="S516" s="182">
        <f t="shared" si="64"/>
        <v>3028.4707049197582</v>
      </c>
      <c r="T516" s="182">
        <f t="shared" si="65"/>
        <v>3057.4859055539164</v>
      </c>
      <c r="U516" s="182">
        <f t="shared" si="66"/>
        <v>3086.7912581944165</v>
      </c>
      <c r="V516" s="182">
        <f t="shared" si="67"/>
        <v>3116.3896643613216</v>
      </c>
      <c r="W516" s="182">
        <f t="shared" si="68"/>
        <v>3146.2840545898966</v>
      </c>
      <c r="X516" s="182">
        <f t="shared" si="69"/>
        <v>3176.4773887207566</v>
      </c>
    </row>
    <row r="517" spans="2:24" ht="14.25" customHeight="1" x14ac:dyDescent="0.35">
      <c r="B517" s="189">
        <v>0.19621250436578699</v>
      </c>
      <c r="C517" s="189">
        <v>0.118696530761942</v>
      </c>
      <c r="D517" s="189">
        <v>1.760509472304584</v>
      </c>
      <c r="E517" s="189">
        <v>0.28023215747858998</v>
      </c>
      <c r="F517" s="189">
        <v>6.950915646162E-3</v>
      </c>
      <c r="H517" s="182">
        <f t="shared" si="70"/>
        <v>2949.0465860969775</v>
      </c>
      <c r="I517"/>
      <c r="K517"/>
      <c r="Q517" s="182">
        <f t="shared" si="71"/>
        <v>2976.9281052365645</v>
      </c>
      <c r="R517" s="182">
        <f t="shared" si="63"/>
        <v>3005.0884395675471</v>
      </c>
      <c r="S517" s="182">
        <f t="shared" si="64"/>
        <v>3033.5303772418406</v>
      </c>
      <c r="T517" s="182">
        <f t="shared" si="65"/>
        <v>3062.256734292876</v>
      </c>
      <c r="U517" s="182">
        <f t="shared" si="66"/>
        <v>3091.2703549144226</v>
      </c>
      <c r="V517" s="182">
        <f t="shared" si="67"/>
        <v>3120.574111742183</v>
      </c>
      <c r="W517" s="182">
        <f t="shared" si="68"/>
        <v>3150.1709061382226</v>
      </c>
      <c r="X517" s="182">
        <f t="shared" si="69"/>
        <v>3180.0636684782221</v>
      </c>
    </row>
    <row r="518" spans="2:24" ht="14.25" customHeight="1" x14ac:dyDescent="0.35">
      <c r="B518" s="189">
        <v>4.428118769234004</v>
      </c>
      <c r="C518" s="189">
        <v>-4.4850308724508001E-2</v>
      </c>
      <c r="D518" s="189">
        <v>1.0847398357834059</v>
      </c>
      <c r="E518" s="189">
        <v>1.5237951742635E-2</v>
      </c>
      <c r="F518" s="189">
        <v>6.8884953916277997E-2</v>
      </c>
      <c r="H518" s="182">
        <f t="shared" si="70"/>
        <v>3264.6053563324531</v>
      </c>
      <c r="I518"/>
      <c r="K518"/>
      <c r="Q518" s="182">
        <f t="shared" si="71"/>
        <v>3303.2571851613334</v>
      </c>
      <c r="R518" s="182">
        <f t="shared" ref="R518:R544" si="72">SUMPRODUCT($B518:$F518,$J$7:$N$7)</f>
        <v>3342.2955322785028</v>
      </c>
      <c r="S518" s="182">
        <f t="shared" ref="S518:S544" si="73">SUMPRODUCT($B518:$F518,$J$8:$N$8)</f>
        <v>3381.7242628668432</v>
      </c>
      <c r="T518" s="182">
        <f t="shared" ref="T518:T544" si="74">SUMPRODUCT($B518:$F518,$J$9:$N$9)</f>
        <v>3421.5472807610677</v>
      </c>
      <c r="U518" s="182">
        <f t="shared" ref="U518:U544" si="75">SUMPRODUCT($B518:$F518,$J$10:$N$10)</f>
        <v>3461.7685288342341</v>
      </c>
      <c r="V518" s="182">
        <f t="shared" ref="V518:V544" si="76">SUMPRODUCT($B518:$F518,$J$11:$N$11)</f>
        <v>3502.3919893881316</v>
      </c>
      <c r="W518" s="182">
        <f t="shared" ref="W518:W544" si="77">SUMPRODUCT($B518:$F518,$J$12:$N$12)</f>
        <v>3543.4216845475694</v>
      </c>
      <c r="X518" s="182">
        <f t="shared" ref="X518:X544" si="78">SUMPRODUCT($B518:$F518,$J$13:$N$13)</f>
        <v>3584.8616766586006</v>
      </c>
    </row>
    <row r="519" spans="2:24" ht="14.25" customHeight="1" x14ac:dyDescent="0.35">
      <c r="B519" s="189">
        <v>24.220369395873089</v>
      </c>
      <c r="C519" s="189">
        <v>0.23482083297318801</v>
      </c>
      <c r="D519" s="189">
        <v>3.2124328111178362</v>
      </c>
      <c r="E519" s="189">
        <v>5.0846170011741999E-2</v>
      </c>
      <c r="F519" s="189">
        <v>6.0975449246190999E-2</v>
      </c>
      <c r="H519" s="182">
        <f t="shared" ref="H519:H544" si="79">SUMPRODUCT(B519:F519,B$3:F$3)</f>
        <v>2389.5738876287328</v>
      </c>
      <c r="I519"/>
      <c r="K519"/>
      <c r="Q519" s="182">
        <f t="shared" ref="Q519:Q544" si="80">SUMPRODUCT(B519:F519,J$6:N$6)</f>
        <v>2438.8593655030131</v>
      </c>
      <c r="R519" s="182">
        <f t="shared" si="72"/>
        <v>2488.6376981560356</v>
      </c>
      <c r="S519" s="182">
        <f t="shared" si="73"/>
        <v>2538.9138141355897</v>
      </c>
      <c r="T519" s="182">
        <f t="shared" si="74"/>
        <v>2589.6926912749382</v>
      </c>
      <c r="U519" s="182">
        <f t="shared" si="75"/>
        <v>2640.9793571856803</v>
      </c>
      <c r="V519" s="182">
        <f t="shared" si="76"/>
        <v>2692.7788897555297</v>
      </c>
      <c r="W519" s="182">
        <f t="shared" si="77"/>
        <v>2745.0964176510788</v>
      </c>
      <c r="X519" s="182">
        <f t="shared" si="78"/>
        <v>2797.937120825582</v>
      </c>
    </row>
    <row r="520" spans="2:24" ht="14.25" customHeight="1" x14ac:dyDescent="0.35">
      <c r="B520" s="189">
        <v>8.05157486606387</v>
      </c>
      <c r="C520" s="189">
        <v>0.20518375673596001</v>
      </c>
      <c r="D520" s="189">
        <v>0.94645704121027896</v>
      </c>
      <c r="E520" s="189">
        <v>4.7810376400556E-2</v>
      </c>
      <c r="F520" s="189">
        <v>7.488057432603E-2</v>
      </c>
      <c r="H520" s="182">
        <f t="shared" si="79"/>
        <v>3580.0225792307733</v>
      </c>
      <c r="I520"/>
      <c r="K520"/>
      <c r="Q520" s="182">
        <f t="shared" si="80"/>
        <v>3622.28801346716</v>
      </c>
      <c r="R520" s="182">
        <f t="shared" si="72"/>
        <v>3664.9761020459114</v>
      </c>
      <c r="S520" s="182">
        <f t="shared" si="73"/>
        <v>3708.0910715104496</v>
      </c>
      <c r="T520" s="182">
        <f t="shared" si="74"/>
        <v>3751.6371906696336</v>
      </c>
      <c r="U520" s="182">
        <f t="shared" si="75"/>
        <v>3795.6187710204094</v>
      </c>
      <c r="V520" s="182">
        <f t="shared" si="76"/>
        <v>3840.0401671746927</v>
      </c>
      <c r="W520" s="182">
        <f t="shared" si="77"/>
        <v>3884.9057772905189</v>
      </c>
      <c r="X520" s="182">
        <f t="shared" si="78"/>
        <v>3930.2200435075038</v>
      </c>
    </row>
    <row r="521" spans="2:24" ht="14.25" customHeight="1" x14ac:dyDescent="0.35">
      <c r="B521" s="189">
        <v>12.585122723776569</v>
      </c>
      <c r="C521" s="189">
        <v>-1.454769568237045</v>
      </c>
      <c r="D521" s="189">
        <v>7.7156735031986001E-2</v>
      </c>
      <c r="E521" s="189">
        <v>0.42940220687251102</v>
      </c>
      <c r="F521" s="189">
        <v>6.4004428177200007E-2</v>
      </c>
      <c r="H521" s="182">
        <f t="shared" si="79"/>
        <v>1415.7240418579568</v>
      </c>
      <c r="I521"/>
      <c r="K521"/>
      <c r="Q521" s="182">
        <f t="shared" si="80"/>
        <v>1467.5725320374913</v>
      </c>
      <c r="R521" s="182">
        <f t="shared" si="72"/>
        <v>1519.9395071188205</v>
      </c>
      <c r="S521" s="182">
        <f t="shared" si="73"/>
        <v>1572.8301519509628</v>
      </c>
      <c r="T521" s="182">
        <f t="shared" si="74"/>
        <v>1626.2497032314268</v>
      </c>
      <c r="U521" s="182">
        <f t="shared" si="75"/>
        <v>1680.2034500246959</v>
      </c>
      <c r="V521" s="182">
        <f t="shared" si="76"/>
        <v>1734.696734285897</v>
      </c>
      <c r="W521" s="182">
        <f t="shared" si="77"/>
        <v>1789.7349513897102</v>
      </c>
      <c r="X521" s="182">
        <f t="shared" si="78"/>
        <v>1845.3235506645619</v>
      </c>
    </row>
    <row r="522" spans="2:24" ht="14.25" customHeight="1" x14ac:dyDescent="0.35">
      <c r="B522" s="189">
        <v>5.0118135903351106</v>
      </c>
      <c r="C522" s="189">
        <v>-3.319403268374626</v>
      </c>
      <c r="D522" s="189">
        <v>2.5714603225977999E-2</v>
      </c>
      <c r="E522" s="189">
        <v>0.31489481562691102</v>
      </c>
      <c r="F522" s="189">
        <v>7.4821659855209E-2</v>
      </c>
      <c r="H522" s="182">
        <f t="shared" si="79"/>
        <v>-697.48855019476696</v>
      </c>
      <c r="I522"/>
      <c r="K522"/>
      <c r="Q522" s="182">
        <f t="shared" si="80"/>
        <v>-646.88111059227185</v>
      </c>
      <c r="R522" s="182">
        <f t="shared" si="72"/>
        <v>-595.76759659375057</v>
      </c>
      <c r="S522" s="182">
        <f t="shared" si="73"/>
        <v>-544.14294745524512</v>
      </c>
      <c r="T522" s="182">
        <f t="shared" si="74"/>
        <v>-492.00205182535365</v>
      </c>
      <c r="U522" s="182">
        <f t="shared" si="75"/>
        <v>-439.3397472391639</v>
      </c>
      <c r="V522" s="182">
        <f t="shared" si="76"/>
        <v>-386.15081960711223</v>
      </c>
      <c r="W522" s="182">
        <f t="shared" si="77"/>
        <v>-332.43000269873937</v>
      </c>
      <c r="X522" s="182">
        <f t="shared" si="78"/>
        <v>-278.17197762128262</v>
      </c>
    </row>
    <row r="523" spans="2:24" ht="14.25" customHeight="1" x14ac:dyDescent="0.35">
      <c r="B523" s="189">
        <v>8.8359587894732E-2</v>
      </c>
      <c r="C523" s="189">
        <v>-3.315147041864118</v>
      </c>
      <c r="D523" s="189">
        <v>1.4696054880904379</v>
      </c>
      <c r="E523" s="189">
        <v>3.7475915187281002E-2</v>
      </c>
      <c r="F523" s="189">
        <v>6.067980385308E-2</v>
      </c>
      <c r="H523" s="182">
        <f t="shared" si="79"/>
        <v>-1332.6429087648835</v>
      </c>
      <c r="I523"/>
      <c r="K523"/>
      <c r="Q523" s="182">
        <f t="shared" si="80"/>
        <v>-1294.3559420930574</v>
      </c>
      <c r="R523" s="182">
        <f t="shared" si="72"/>
        <v>-1255.6861057545134</v>
      </c>
      <c r="S523" s="182">
        <f t="shared" si="73"/>
        <v>-1216.6295710525842</v>
      </c>
      <c r="T523" s="182">
        <f t="shared" si="74"/>
        <v>-1177.1824710036358</v>
      </c>
      <c r="U523" s="182">
        <f t="shared" si="75"/>
        <v>-1137.3408999541984</v>
      </c>
      <c r="V523" s="182">
        <f t="shared" si="76"/>
        <v>-1097.100913194266</v>
      </c>
      <c r="W523" s="182">
        <f t="shared" si="77"/>
        <v>-1056.4585265667338</v>
      </c>
      <c r="X523" s="182">
        <f t="shared" si="78"/>
        <v>-1015.4097160729266</v>
      </c>
    </row>
    <row r="524" spans="2:24" ht="14.25" customHeight="1" x14ac:dyDescent="0.35">
      <c r="B524" s="189">
        <v>0.28547155731472301</v>
      </c>
      <c r="C524" s="189">
        <v>0.11882277374872301</v>
      </c>
      <c r="D524" s="189">
        <v>1.7845982069199271</v>
      </c>
      <c r="E524" s="189">
        <v>0.279278189012239</v>
      </c>
      <c r="F524" s="189">
        <v>7.2239116104579996E-3</v>
      </c>
      <c r="H524" s="182">
        <f t="shared" si="79"/>
        <v>2960.1931672057863</v>
      </c>
      <c r="I524"/>
      <c r="K524"/>
      <c r="Q524" s="182">
        <f t="shared" si="80"/>
        <v>2988.291204690026</v>
      </c>
      <c r="R524" s="182">
        <f t="shared" si="72"/>
        <v>3016.6702225491076</v>
      </c>
      <c r="S524" s="182">
        <f t="shared" si="73"/>
        <v>3045.3330305867803</v>
      </c>
      <c r="T524" s="182">
        <f t="shared" si="74"/>
        <v>3074.2824667048299</v>
      </c>
      <c r="U524" s="182">
        <f t="shared" si="75"/>
        <v>3103.5213971840603</v>
      </c>
      <c r="V524" s="182">
        <f t="shared" si="76"/>
        <v>3133.0527169680827</v>
      </c>
      <c r="W524" s="182">
        <f t="shared" si="77"/>
        <v>3162.8793499499452</v>
      </c>
      <c r="X524" s="182">
        <f t="shared" si="78"/>
        <v>3193.0042492616262</v>
      </c>
    </row>
    <row r="525" spans="2:24" ht="14.25" customHeight="1" x14ac:dyDescent="0.35">
      <c r="B525" s="189">
        <v>6.9969962913834243</v>
      </c>
      <c r="C525" s="189">
        <v>-0.13340338012567399</v>
      </c>
      <c r="D525" s="189">
        <v>0.91806468230167804</v>
      </c>
      <c r="E525" s="189">
        <v>5.2094492998609E-2</v>
      </c>
      <c r="F525" s="189">
        <v>7.4219125305756001E-2</v>
      </c>
      <c r="H525" s="182">
        <f t="shared" si="79"/>
        <v>3155.584590874354</v>
      </c>
      <c r="I525"/>
      <c r="K525"/>
      <c r="Q525" s="182">
        <f t="shared" si="80"/>
        <v>3197.6019261441488</v>
      </c>
      <c r="R525" s="182">
        <f t="shared" si="72"/>
        <v>3240.0394347666415</v>
      </c>
      <c r="S525" s="182">
        <f t="shared" si="73"/>
        <v>3282.9013184753589</v>
      </c>
      <c r="T525" s="182">
        <f t="shared" si="74"/>
        <v>3326.1918210211629</v>
      </c>
      <c r="U525" s="182">
        <f t="shared" si="75"/>
        <v>3369.9152285924256</v>
      </c>
      <c r="V525" s="182">
        <f t="shared" si="76"/>
        <v>3414.0758702394005</v>
      </c>
      <c r="W525" s="182">
        <f t="shared" si="77"/>
        <v>3458.6781183028456</v>
      </c>
      <c r="X525" s="182">
        <f t="shared" si="78"/>
        <v>3503.7263888469256</v>
      </c>
    </row>
    <row r="526" spans="2:24" ht="14.25" customHeight="1" x14ac:dyDescent="0.35">
      <c r="B526" s="189">
        <v>6.6323658459158326</v>
      </c>
      <c r="C526" s="189">
        <v>-1.955745178266215</v>
      </c>
      <c r="D526" s="189">
        <v>0.91589211034540197</v>
      </c>
      <c r="E526" s="189">
        <v>0.35596508033243102</v>
      </c>
      <c r="F526" s="189">
        <v>5.5412563432508E-2</v>
      </c>
      <c r="H526" s="182">
        <f t="shared" si="79"/>
        <v>1069.4779280431012</v>
      </c>
      <c r="I526"/>
      <c r="K526"/>
      <c r="Q526" s="182">
        <f t="shared" si="80"/>
        <v>1118.5107717919</v>
      </c>
      <c r="R526" s="182">
        <f t="shared" si="72"/>
        <v>1168.0339439781856</v>
      </c>
      <c r="S526" s="182">
        <f t="shared" si="73"/>
        <v>1218.0523478863347</v>
      </c>
      <c r="T526" s="182">
        <f t="shared" si="74"/>
        <v>1268.570935833565</v>
      </c>
      <c r="U526" s="182">
        <f t="shared" si="75"/>
        <v>1319.5947096602677</v>
      </c>
      <c r="V526" s="182">
        <f t="shared" si="76"/>
        <v>1371.1287212252369</v>
      </c>
      <c r="W526" s="182">
        <f t="shared" si="77"/>
        <v>1423.1780729058567</v>
      </c>
      <c r="X526" s="182">
        <f t="shared" si="78"/>
        <v>1475.747918103282</v>
      </c>
    </row>
    <row r="527" spans="2:24" ht="14.25" customHeight="1" x14ac:dyDescent="0.35">
      <c r="B527" s="189">
        <v>1.0715301779367E-2</v>
      </c>
      <c r="C527" s="189">
        <v>0.117042496460559</v>
      </c>
      <c r="D527" s="189">
        <v>1.582531608508317</v>
      </c>
      <c r="E527" s="189">
        <v>0.26133602252319899</v>
      </c>
      <c r="F527" s="189">
        <v>1.2943260897827E-2</v>
      </c>
      <c r="H527" s="182">
        <f t="shared" si="79"/>
        <v>3041.887522408706</v>
      </c>
      <c r="I527"/>
      <c r="K527"/>
      <c r="Q527" s="182">
        <f t="shared" si="80"/>
        <v>3070.5007543692282</v>
      </c>
      <c r="R527" s="182">
        <f t="shared" si="72"/>
        <v>3099.400118649356</v>
      </c>
      <c r="S527" s="182">
        <f t="shared" si="73"/>
        <v>3128.5884765722858</v>
      </c>
      <c r="T527" s="182">
        <f t="shared" si="74"/>
        <v>3158.068718074444</v>
      </c>
      <c r="U527" s="182">
        <f t="shared" si="75"/>
        <v>3187.843761991624</v>
      </c>
      <c r="V527" s="182">
        <f t="shared" si="76"/>
        <v>3217.9165563479755</v>
      </c>
      <c r="W527" s="182">
        <f t="shared" si="77"/>
        <v>3248.2900786478913</v>
      </c>
      <c r="X527" s="182">
        <f t="shared" si="78"/>
        <v>3278.9673361708055</v>
      </c>
    </row>
    <row r="528" spans="2:24" ht="14.25" customHeight="1" x14ac:dyDescent="0.35">
      <c r="B528" s="189">
        <v>9.7093872975513147</v>
      </c>
      <c r="C528" s="189">
        <v>-1.2793212374214691</v>
      </c>
      <c r="D528" s="189">
        <v>1.683021676221587</v>
      </c>
      <c r="E528" s="189">
        <v>0.16130971755498499</v>
      </c>
      <c r="F528" s="189">
        <v>6.8363755885498007E-2</v>
      </c>
      <c r="H528" s="182">
        <f t="shared" si="79"/>
        <v>1790.5674200396568</v>
      </c>
      <c r="I528"/>
      <c r="K528"/>
      <c r="Q528" s="182">
        <f t="shared" si="80"/>
        <v>1839.9906413340536</v>
      </c>
      <c r="R528" s="182">
        <f t="shared" si="72"/>
        <v>1889.9080948413946</v>
      </c>
      <c r="S528" s="182">
        <f t="shared" si="73"/>
        <v>1940.3247228838095</v>
      </c>
      <c r="T528" s="182">
        <f t="shared" si="74"/>
        <v>1991.2455172066475</v>
      </c>
      <c r="U528" s="182">
        <f t="shared" si="75"/>
        <v>2042.6755194727143</v>
      </c>
      <c r="V528" s="182">
        <f t="shared" si="76"/>
        <v>2094.6198217614419</v>
      </c>
      <c r="W528" s="182">
        <f t="shared" si="77"/>
        <v>2147.0835670730576</v>
      </c>
      <c r="X528" s="182">
        <f t="shared" si="78"/>
        <v>2200.0719498377885</v>
      </c>
    </row>
    <row r="529" spans="2:24" ht="14.25" customHeight="1" x14ac:dyDescent="0.35">
      <c r="B529" s="189">
        <v>5.2544334911967043</v>
      </c>
      <c r="C529" s="189">
        <v>0.22996993216950401</v>
      </c>
      <c r="D529" s="189">
        <v>0.65168116055375802</v>
      </c>
      <c r="E529" s="189">
        <v>2.9409594951059999E-2</v>
      </c>
      <c r="F529" s="189">
        <v>7.2318834879989996E-2</v>
      </c>
      <c r="H529" s="182">
        <f t="shared" si="79"/>
        <v>3569.8216730173936</v>
      </c>
      <c r="I529"/>
      <c r="K529"/>
      <c r="Q529" s="182">
        <f t="shared" si="80"/>
        <v>3608.2464619148859</v>
      </c>
      <c r="R529" s="182">
        <f t="shared" si="72"/>
        <v>3647.0554987013534</v>
      </c>
      <c r="S529" s="182">
        <f t="shared" si="73"/>
        <v>3686.2526258556854</v>
      </c>
      <c r="T529" s="182">
        <f t="shared" si="74"/>
        <v>3725.8417242815608</v>
      </c>
      <c r="U529" s="182">
        <f t="shared" si="75"/>
        <v>3765.8267136916947</v>
      </c>
      <c r="V529" s="182">
        <f t="shared" si="76"/>
        <v>3806.2115529959301</v>
      </c>
      <c r="W529" s="182">
        <f t="shared" si="77"/>
        <v>3847.0002406932085</v>
      </c>
      <c r="X529" s="182">
        <f t="shared" si="78"/>
        <v>3888.196815267459</v>
      </c>
    </row>
    <row r="530" spans="2:24" ht="14.25" customHeight="1" x14ac:dyDescent="0.35">
      <c r="B530" s="189">
        <v>10.83318298798206</v>
      </c>
      <c r="C530" s="189">
        <v>2.2419939232767999E-2</v>
      </c>
      <c r="D530" s="189">
        <v>0.77381459656304297</v>
      </c>
      <c r="E530" s="189">
        <v>8.5404314154379005E-2</v>
      </c>
      <c r="F530" s="189">
        <v>7.9917523683380995E-2</v>
      </c>
      <c r="H530" s="182">
        <f t="shared" si="79"/>
        <v>3285.8263670079782</v>
      </c>
      <c r="I530"/>
      <c r="K530"/>
      <c r="Q530" s="182">
        <f t="shared" si="80"/>
        <v>3331.3243519624598</v>
      </c>
      <c r="R530" s="182">
        <f t="shared" si="72"/>
        <v>3377.2773167664855</v>
      </c>
      <c r="S530" s="182">
        <f t="shared" si="73"/>
        <v>3423.6898112185522</v>
      </c>
      <c r="T530" s="182">
        <f t="shared" si="74"/>
        <v>3470.5664306151389</v>
      </c>
      <c r="U530" s="182">
        <f t="shared" si="75"/>
        <v>3517.911816205692</v>
      </c>
      <c r="V530" s="182">
        <f t="shared" si="76"/>
        <v>3565.7306556521503</v>
      </c>
      <c r="W530" s="182">
        <f t="shared" si="77"/>
        <v>3614.0276834930733</v>
      </c>
      <c r="X530" s="182">
        <f t="shared" si="78"/>
        <v>3662.8076816124053</v>
      </c>
    </row>
    <row r="531" spans="2:24" ht="14.25" customHeight="1" x14ac:dyDescent="0.35">
      <c r="B531" s="189">
        <v>24.314788110106051</v>
      </c>
      <c r="C531" s="189">
        <v>0.24041309004970299</v>
      </c>
      <c r="D531" s="189">
        <v>2.0258541329831239</v>
      </c>
      <c r="E531" s="189">
        <v>0.428763278656419</v>
      </c>
      <c r="F531" s="189">
        <v>3.419771182401E-3</v>
      </c>
      <c r="H531" s="182">
        <f t="shared" si="79"/>
        <v>1004.1725509948203</v>
      </c>
      <c r="I531"/>
      <c r="K531"/>
      <c r="Q531" s="182">
        <f t="shared" si="80"/>
        <v>1039.6303285341405</v>
      </c>
      <c r="R531" s="182">
        <f t="shared" si="72"/>
        <v>1075.4426838488534</v>
      </c>
      <c r="S531" s="182">
        <f t="shared" si="73"/>
        <v>1111.613162716714</v>
      </c>
      <c r="T531" s="182">
        <f t="shared" si="74"/>
        <v>1148.1453463732528</v>
      </c>
      <c r="U531" s="182">
        <f t="shared" si="75"/>
        <v>1185.0428518663571</v>
      </c>
      <c r="V531" s="182">
        <f t="shared" si="76"/>
        <v>1222.3093324143922</v>
      </c>
      <c r="W531" s="182">
        <f t="shared" si="77"/>
        <v>1259.9484777679081</v>
      </c>
      <c r="X531" s="182">
        <f t="shared" si="78"/>
        <v>1297.964014574959</v>
      </c>
    </row>
    <row r="532" spans="2:24" ht="14.25" customHeight="1" x14ac:dyDescent="0.35">
      <c r="B532" s="189">
        <v>2.0428958811060001E-3</v>
      </c>
      <c r="C532" s="189">
        <v>0.11749558130117201</v>
      </c>
      <c r="D532" s="189">
        <v>1.4586319695256209</v>
      </c>
      <c r="E532" s="189">
        <v>0.24661175927076101</v>
      </c>
      <c r="F532" s="189">
        <v>1.7912624639919002E-2</v>
      </c>
      <c r="H532" s="182">
        <f t="shared" si="79"/>
        <v>3123.0131438715152</v>
      </c>
      <c r="I532"/>
      <c r="K532"/>
      <c r="Q532" s="182">
        <f t="shared" si="80"/>
        <v>3152.4201949916205</v>
      </c>
      <c r="R532" s="182">
        <f t="shared" si="72"/>
        <v>3182.1213166229263</v>
      </c>
      <c r="S532" s="182">
        <f t="shared" si="73"/>
        <v>3212.119449470546</v>
      </c>
      <c r="T532" s="182">
        <f t="shared" si="74"/>
        <v>3242.4175636466412</v>
      </c>
      <c r="U532" s="182">
        <f t="shared" si="75"/>
        <v>3273.0186589644977</v>
      </c>
      <c r="V532" s="182">
        <f t="shared" si="76"/>
        <v>3303.9257652355318</v>
      </c>
      <c r="W532" s="182">
        <f t="shared" si="77"/>
        <v>3335.1419425692775</v>
      </c>
      <c r="X532" s="182">
        <f t="shared" si="78"/>
        <v>3366.6702816763604</v>
      </c>
    </row>
    <row r="533" spans="2:24" ht="14.25" customHeight="1" x14ac:dyDescent="0.35">
      <c r="B533" s="189">
        <v>5.8315985783573936</v>
      </c>
      <c r="C533" s="189">
        <v>0.21837972062131999</v>
      </c>
      <c r="D533" s="189">
        <v>0.72522102222191898</v>
      </c>
      <c r="E533" s="189">
        <v>3.0319646419646001E-2</v>
      </c>
      <c r="F533" s="189">
        <v>7.3222866159525002E-2</v>
      </c>
      <c r="H533" s="182">
        <f t="shared" si="79"/>
        <v>3571.6200777473541</v>
      </c>
      <c r="I533"/>
      <c r="K533"/>
      <c r="Q533" s="182">
        <f t="shared" si="80"/>
        <v>3610.9348994650336</v>
      </c>
      <c r="R533" s="182">
        <f t="shared" si="72"/>
        <v>3650.6428693998892</v>
      </c>
      <c r="S533" s="182">
        <f t="shared" si="73"/>
        <v>3690.7479190340937</v>
      </c>
      <c r="T533" s="182">
        <f t="shared" si="74"/>
        <v>3731.2540191646403</v>
      </c>
      <c r="U533" s="182">
        <f t="shared" si="75"/>
        <v>3772.1651802964921</v>
      </c>
      <c r="V533" s="182">
        <f t="shared" si="76"/>
        <v>3813.4854530396619</v>
      </c>
      <c r="W533" s="182">
        <f t="shared" si="77"/>
        <v>3855.2189285102645</v>
      </c>
      <c r="X533" s="182">
        <f t="shared" si="78"/>
        <v>3897.3697387355724</v>
      </c>
    </row>
    <row r="534" spans="2:24" ht="14.25" customHeight="1" x14ac:dyDescent="0.35">
      <c r="B534" s="189">
        <v>0.49139379234717101</v>
      </c>
      <c r="C534" s="189">
        <v>0.11957844731721499</v>
      </c>
      <c r="D534" s="189">
        <v>1.7986430878002571</v>
      </c>
      <c r="E534" s="189">
        <v>0.28477385217683998</v>
      </c>
      <c r="F534" s="189">
        <v>6.5665132926329998E-3</v>
      </c>
      <c r="H534" s="182">
        <f t="shared" si="79"/>
        <v>2943.065322128281</v>
      </c>
      <c r="I534"/>
      <c r="K534"/>
      <c r="Q534" s="182">
        <f t="shared" si="80"/>
        <v>2971.2272234074981</v>
      </c>
      <c r="R534" s="182">
        <f t="shared" si="72"/>
        <v>2999.6707436995075</v>
      </c>
      <c r="S534" s="182">
        <f t="shared" si="73"/>
        <v>3028.3986991944375</v>
      </c>
      <c r="T534" s="182">
        <f t="shared" si="74"/>
        <v>3057.4139342443159</v>
      </c>
      <c r="U534" s="182">
        <f t="shared" si="75"/>
        <v>3086.719321644694</v>
      </c>
      <c r="V534" s="182">
        <f t="shared" si="76"/>
        <v>3116.3177629190754</v>
      </c>
      <c r="W534" s="182">
        <f t="shared" si="77"/>
        <v>3146.2121886062005</v>
      </c>
      <c r="X534" s="182">
        <f t="shared" si="78"/>
        <v>3176.4055585501965</v>
      </c>
    </row>
    <row r="535" spans="2:24" ht="14.25" customHeight="1" x14ac:dyDescent="0.35">
      <c r="B535" s="189">
        <v>8.3100804265971409</v>
      </c>
      <c r="C535" s="189">
        <v>-0.68847464002143599</v>
      </c>
      <c r="D535" s="189">
        <v>2.987222355779537</v>
      </c>
      <c r="E535" s="189">
        <v>1.2776083029999999E-5</v>
      </c>
      <c r="F535" s="189">
        <v>5.5335321359777E-2</v>
      </c>
      <c r="H535" s="182">
        <f t="shared" si="79"/>
        <v>2211.279141340035</v>
      </c>
      <c r="I535"/>
      <c r="K535"/>
      <c r="Q535" s="182">
        <f t="shared" si="80"/>
        <v>2254.0518433170409</v>
      </c>
      <c r="R535" s="182">
        <f t="shared" si="72"/>
        <v>2297.2522723138163</v>
      </c>
      <c r="S535" s="182">
        <f t="shared" si="73"/>
        <v>2340.8847056005607</v>
      </c>
      <c r="T535" s="182">
        <f t="shared" si="74"/>
        <v>2384.9534632201717</v>
      </c>
      <c r="U535" s="182">
        <f t="shared" si="75"/>
        <v>2429.4629084159787</v>
      </c>
      <c r="V535" s="182">
        <f t="shared" si="76"/>
        <v>2474.4174480637439</v>
      </c>
      <c r="W535" s="182">
        <f t="shared" si="77"/>
        <v>2519.8215331079878</v>
      </c>
      <c r="X535" s="182">
        <f t="shared" si="78"/>
        <v>2565.6796590026729</v>
      </c>
    </row>
    <row r="536" spans="2:24" ht="14.25" customHeight="1" x14ac:dyDescent="0.35">
      <c r="B536" s="189">
        <v>8.7022439528276667</v>
      </c>
      <c r="C536" s="189">
        <v>-2.4736009441684068</v>
      </c>
      <c r="D536" s="189">
        <v>0.117306415239408</v>
      </c>
      <c r="E536" s="189">
        <v>0.35754876904723498</v>
      </c>
      <c r="F536" s="189">
        <v>7.8793196540491994E-2</v>
      </c>
      <c r="H536" s="182">
        <f t="shared" si="79"/>
        <v>628.97278830284495</v>
      </c>
      <c r="I536"/>
      <c r="K536"/>
      <c r="Q536" s="182">
        <f t="shared" si="80"/>
        <v>684.12811575156911</v>
      </c>
      <c r="R536" s="182">
        <f t="shared" si="72"/>
        <v>739.83499647478084</v>
      </c>
      <c r="S536" s="182">
        <f t="shared" si="73"/>
        <v>796.0989460052233</v>
      </c>
      <c r="T536" s="182">
        <f t="shared" si="74"/>
        <v>852.92553503097133</v>
      </c>
      <c r="U536" s="182">
        <f t="shared" si="75"/>
        <v>910.32038994697632</v>
      </c>
      <c r="V536" s="182">
        <f t="shared" si="76"/>
        <v>968.28919341214169</v>
      </c>
      <c r="W536" s="182">
        <f t="shared" si="77"/>
        <v>1026.8376849119591</v>
      </c>
      <c r="X536" s="182">
        <f t="shared" si="78"/>
        <v>1085.9716613267747</v>
      </c>
    </row>
    <row r="537" spans="2:24" ht="14.25" customHeight="1" x14ac:dyDescent="0.35">
      <c r="B537" s="189">
        <v>7.3789101713417251</v>
      </c>
      <c r="C537" s="189">
        <v>-0.82081037032677995</v>
      </c>
      <c r="D537" s="189">
        <v>0.66711268983945105</v>
      </c>
      <c r="E537" s="189">
        <v>0.26996596492737901</v>
      </c>
      <c r="F537" s="189">
        <v>6.5185672794171007E-2</v>
      </c>
      <c r="H537" s="182">
        <f t="shared" si="79"/>
        <v>2602.9153334833104</v>
      </c>
      <c r="I537"/>
      <c r="K537"/>
      <c r="Q537" s="182">
        <f t="shared" si="80"/>
        <v>2650.5441049365854</v>
      </c>
      <c r="R537" s="182">
        <f t="shared" si="72"/>
        <v>2698.6491641043922</v>
      </c>
      <c r="S537" s="182">
        <f t="shared" si="73"/>
        <v>2747.2352738638774</v>
      </c>
      <c r="T537" s="182">
        <f t="shared" si="74"/>
        <v>2796.3072447209574</v>
      </c>
      <c r="U537" s="182">
        <f t="shared" si="75"/>
        <v>2845.8699352866083</v>
      </c>
      <c r="V537" s="182">
        <f t="shared" si="76"/>
        <v>2895.9282527579153</v>
      </c>
      <c r="W537" s="182">
        <f t="shared" si="77"/>
        <v>2946.4871534039362</v>
      </c>
      <c r="X537" s="182">
        <f t="shared" si="78"/>
        <v>2997.5516430564167</v>
      </c>
    </row>
    <row r="538" spans="2:24" ht="14.25" customHeight="1" x14ac:dyDescent="0.35">
      <c r="B538" s="189">
        <v>10.420549906744011</v>
      </c>
      <c r="C538" s="189">
        <v>-0.93731848388394301</v>
      </c>
      <c r="D538" s="189">
        <v>0.54888642965335799</v>
      </c>
      <c r="E538" s="189">
        <v>0.25230446790724897</v>
      </c>
      <c r="F538" s="189">
        <v>7.8350499186055994E-2</v>
      </c>
      <c r="H538" s="182">
        <f t="shared" si="79"/>
        <v>2499.9865429119836</v>
      </c>
      <c r="I538"/>
      <c r="K538"/>
      <c r="Q538" s="182">
        <f t="shared" si="80"/>
        <v>2552.0428796847095</v>
      </c>
      <c r="R538" s="182">
        <f t="shared" si="72"/>
        <v>2604.6197798251615</v>
      </c>
      <c r="S538" s="182">
        <f t="shared" si="73"/>
        <v>2657.7224489670193</v>
      </c>
      <c r="T538" s="182">
        <f t="shared" si="74"/>
        <v>2711.3561448002947</v>
      </c>
      <c r="U538" s="182">
        <f t="shared" si="75"/>
        <v>2765.5261775919025</v>
      </c>
      <c r="V538" s="182">
        <f t="shared" si="76"/>
        <v>2820.237910711427</v>
      </c>
      <c r="W538" s="182">
        <f t="shared" si="77"/>
        <v>2875.4967611621469</v>
      </c>
      <c r="X538" s="182">
        <f t="shared" si="78"/>
        <v>2931.3082001173739</v>
      </c>
    </row>
    <row r="539" spans="2:24" ht="14.25" customHeight="1" x14ac:dyDescent="0.35">
      <c r="B539" s="189">
        <v>13.87544436123193</v>
      </c>
      <c r="C539" s="189">
        <v>0.18206422088543101</v>
      </c>
      <c r="D539" s="189">
        <v>1.337603237493997</v>
      </c>
      <c r="E539" s="189">
        <v>2.3227915338299999E-4</v>
      </c>
      <c r="F539" s="189">
        <v>7.9972807725574996E-2</v>
      </c>
      <c r="H539" s="182">
        <f t="shared" si="79"/>
        <v>3062.5042839247476</v>
      </c>
      <c r="I539"/>
      <c r="K539"/>
      <c r="Q539" s="182">
        <f t="shared" si="80"/>
        <v>3106.9360650854815</v>
      </c>
      <c r="R539" s="182">
        <f t="shared" si="72"/>
        <v>3151.8121640578229</v>
      </c>
      <c r="S539" s="182">
        <f t="shared" si="73"/>
        <v>3197.137024019888</v>
      </c>
      <c r="T539" s="182">
        <f t="shared" si="74"/>
        <v>3242.9151325815733</v>
      </c>
      <c r="U539" s="182">
        <f t="shared" si="75"/>
        <v>3289.1510222288757</v>
      </c>
      <c r="V539" s="182">
        <f t="shared" si="76"/>
        <v>3335.8492707726509</v>
      </c>
      <c r="W539" s="182">
        <f t="shared" si="77"/>
        <v>3383.0145018018638</v>
      </c>
      <c r="X539" s="182">
        <f t="shared" si="78"/>
        <v>3430.6513851413692</v>
      </c>
    </row>
    <row r="540" spans="2:24" ht="14.25" customHeight="1" x14ac:dyDescent="0.35">
      <c r="B540" s="189">
        <v>4.2280248845779998E-3</v>
      </c>
      <c r="C540" s="189">
        <v>0.117419015293309</v>
      </c>
      <c r="D540" s="189">
        <v>1.4623944907768049</v>
      </c>
      <c r="E540" s="189">
        <v>0.24691553484873999</v>
      </c>
      <c r="F540" s="189">
        <v>1.7808754538830001E-2</v>
      </c>
      <c r="H540" s="182">
        <f t="shared" si="79"/>
        <v>3121.6371017284187</v>
      </c>
      <c r="I540"/>
      <c r="K540"/>
      <c r="Q540" s="182">
        <f t="shared" si="80"/>
        <v>3151.0342018164492</v>
      </c>
      <c r="R540" s="182">
        <f t="shared" si="72"/>
        <v>3180.7252729053603</v>
      </c>
      <c r="S540" s="182">
        <f t="shared" si="73"/>
        <v>3210.7132547051606</v>
      </c>
      <c r="T540" s="182">
        <f t="shared" si="74"/>
        <v>3241.0011163229583</v>
      </c>
      <c r="U540" s="182">
        <f t="shared" si="75"/>
        <v>3271.591856556935</v>
      </c>
      <c r="V540" s="182">
        <f t="shared" si="76"/>
        <v>3302.4885041932507</v>
      </c>
      <c r="W540" s="182">
        <f t="shared" si="77"/>
        <v>3333.6941183059298</v>
      </c>
      <c r="X540" s="182">
        <f t="shared" si="78"/>
        <v>3365.2117885597363</v>
      </c>
    </row>
    <row r="541" spans="2:24" ht="14.25" customHeight="1" x14ac:dyDescent="0.35">
      <c r="B541" s="189">
        <v>3.4219165138446308</v>
      </c>
      <c r="C541" s="189">
        <v>9.6630723503785002E-2</v>
      </c>
      <c r="D541" s="189">
        <v>1.160988156082926</v>
      </c>
      <c r="E541" s="189">
        <v>0.22421009952657001</v>
      </c>
      <c r="F541" s="189">
        <v>3.8853705590266997E-2</v>
      </c>
      <c r="H541" s="182">
        <f t="shared" si="79"/>
        <v>3350.1827197884004</v>
      </c>
      <c r="I541"/>
      <c r="K541"/>
      <c r="Q541" s="182">
        <f t="shared" si="80"/>
        <v>3386.2857801154523</v>
      </c>
      <c r="R541" s="182">
        <f t="shared" si="72"/>
        <v>3422.7498710457739</v>
      </c>
      <c r="S541" s="182">
        <f t="shared" si="73"/>
        <v>3459.5786028853991</v>
      </c>
      <c r="T541" s="182">
        <f t="shared" si="74"/>
        <v>3496.7756220434212</v>
      </c>
      <c r="U541" s="182">
        <f t="shared" si="75"/>
        <v>3534.3446113930227</v>
      </c>
      <c r="V541" s="182">
        <f t="shared" si="76"/>
        <v>3572.2892906361203</v>
      </c>
      <c r="W541" s="182">
        <f t="shared" si="77"/>
        <v>3610.6134166716492</v>
      </c>
      <c r="X541" s="182">
        <f t="shared" si="78"/>
        <v>3649.3207839675333</v>
      </c>
    </row>
    <row r="542" spans="2:24" ht="14.25" customHeight="1" x14ac:dyDescent="0.35">
      <c r="B542" s="189">
        <v>8.1132992141618647</v>
      </c>
      <c r="C542" s="189">
        <v>-0.16939205664314699</v>
      </c>
      <c r="D542" s="189">
        <v>1.288029867459797</v>
      </c>
      <c r="E542" s="189">
        <v>0.27046812203668502</v>
      </c>
      <c r="F542" s="189">
        <v>4.9304355225397001E-2</v>
      </c>
      <c r="H542" s="182">
        <f t="shared" si="79"/>
        <v>3165.0442193239105</v>
      </c>
      <c r="I542"/>
      <c r="K542"/>
      <c r="Q542" s="182">
        <f t="shared" si="80"/>
        <v>3209.0536589141329</v>
      </c>
      <c r="R542" s="182">
        <f t="shared" si="72"/>
        <v>3253.5031929002575</v>
      </c>
      <c r="S542" s="182">
        <f t="shared" si="73"/>
        <v>3298.3972222262437</v>
      </c>
      <c r="T542" s="182">
        <f t="shared" si="74"/>
        <v>3343.7401918454898</v>
      </c>
      <c r="U542" s="182">
        <f t="shared" si="75"/>
        <v>3389.5365911609279</v>
      </c>
      <c r="V542" s="182">
        <f t="shared" si="76"/>
        <v>3435.7909544695203</v>
      </c>
      <c r="W542" s="182">
        <f t="shared" si="77"/>
        <v>3482.507861411199</v>
      </c>
      <c r="X542" s="182">
        <f t="shared" si="78"/>
        <v>3529.6919374222944</v>
      </c>
    </row>
    <row r="543" spans="2:24" ht="14.25" customHeight="1" x14ac:dyDescent="0.35">
      <c r="B543" s="189">
        <v>2.4489216348400002E-3</v>
      </c>
      <c r="C543" s="189">
        <v>-1.5433733656424931</v>
      </c>
      <c r="D543" s="189">
        <v>0.13287245441633699</v>
      </c>
      <c r="E543" s="189">
        <v>0.19399205533620201</v>
      </c>
      <c r="F543" s="189">
        <v>6.6009351668054994E-2</v>
      </c>
      <c r="H543" s="182">
        <f t="shared" si="79"/>
        <v>1699.4737422517421</v>
      </c>
      <c r="I543"/>
      <c r="K543"/>
      <c r="Q543" s="182">
        <f t="shared" si="80"/>
        <v>1740.4508172849703</v>
      </c>
      <c r="R543" s="182">
        <f t="shared" si="72"/>
        <v>1781.8376630685298</v>
      </c>
      <c r="S543" s="182">
        <f t="shared" si="73"/>
        <v>1823.6383773099255</v>
      </c>
      <c r="T543" s="182">
        <f t="shared" si="74"/>
        <v>1865.8570986937341</v>
      </c>
      <c r="U543" s="182">
        <f t="shared" si="75"/>
        <v>1908.498007291382</v>
      </c>
      <c r="V543" s="182">
        <f t="shared" si="76"/>
        <v>1951.5653249750055</v>
      </c>
      <c r="W543" s="182">
        <f t="shared" si="77"/>
        <v>1995.0633158354651</v>
      </c>
      <c r="X543" s="182">
        <f t="shared" si="78"/>
        <v>2038.9962866045303</v>
      </c>
    </row>
    <row r="544" spans="2:24" ht="14.25" customHeight="1" x14ac:dyDescent="0.35">
      <c r="B544" s="189">
        <v>10.623116197294699</v>
      </c>
      <c r="C544" s="189">
        <v>-0.53691824241016595</v>
      </c>
      <c r="D544" s="189">
        <v>0.41922836128394197</v>
      </c>
      <c r="E544" s="189">
        <v>0.21499771585423699</v>
      </c>
      <c r="F544" s="189">
        <v>7.9999337751079994E-2</v>
      </c>
      <c r="H544" s="182">
        <f t="shared" si="79"/>
        <v>2905.600723098275</v>
      </c>
      <c r="I544"/>
      <c r="K544"/>
      <c r="Q544" s="182">
        <f t="shared" si="80"/>
        <v>2955.7350402956654</v>
      </c>
      <c r="R544" s="182">
        <f t="shared" si="72"/>
        <v>3006.3707006650293</v>
      </c>
      <c r="S544" s="182">
        <f t="shared" si="73"/>
        <v>3057.5127176380875</v>
      </c>
      <c r="T544" s="182">
        <f t="shared" si="74"/>
        <v>3109.1661547808753</v>
      </c>
      <c r="U544" s="182">
        <f t="shared" si="75"/>
        <v>3161.3361262950912</v>
      </c>
      <c r="V544" s="182">
        <f t="shared" si="76"/>
        <v>3214.0277975244499</v>
      </c>
      <c r="W544" s="182">
        <f t="shared" si="77"/>
        <v>3267.2463854661019</v>
      </c>
      <c r="X544" s="182">
        <f t="shared" si="78"/>
        <v>3320.9971592871707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897DF-199B-4469-A19B-479600AC2ADD}">
  <dimension ref="A1:L94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"/>
    </sheetView>
  </sheetViews>
  <sheetFormatPr defaultRowHeight="14.5" x14ac:dyDescent="0.35"/>
  <cols>
    <col min="1" max="1" width="51.54296875" style="41" customWidth="1"/>
    <col min="2" max="2" width="11.81640625" style="63" customWidth="1"/>
    <col min="3" max="5" width="11.6328125" style="63"/>
    <col min="6" max="6" width="10" style="63" customWidth="1"/>
    <col min="7" max="7" width="10.90625" style="63" customWidth="1"/>
    <col min="8" max="8" width="10.08984375" style="63" customWidth="1"/>
    <col min="9" max="9" width="11.36328125" style="63" customWidth="1"/>
    <col min="10" max="10" width="25.6328125" style="63" bestFit="1" customWidth="1"/>
    <col min="11" max="11" width="15.36328125" style="63" customWidth="1"/>
    <col min="12" max="12" width="15.453125" style="63" bestFit="1" customWidth="1"/>
  </cols>
  <sheetData>
    <row r="1" spans="1:12" ht="41" x14ac:dyDescent="0.35">
      <c r="A1" s="293" t="s">
        <v>0</v>
      </c>
      <c r="B1" s="217" t="s">
        <v>183</v>
      </c>
      <c r="C1" s="220">
        <v>2016</v>
      </c>
      <c r="D1" s="220">
        <v>2017</v>
      </c>
      <c r="E1" s="220">
        <v>2018</v>
      </c>
      <c r="F1" s="220">
        <v>2019</v>
      </c>
      <c r="G1" s="220">
        <v>2020</v>
      </c>
      <c r="H1" s="220">
        <v>2021</v>
      </c>
      <c r="I1" s="220">
        <v>2022</v>
      </c>
      <c r="J1" s="220"/>
      <c r="K1" s="230" t="s">
        <v>187</v>
      </c>
      <c r="L1" s="230" t="s">
        <v>188</v>
      </c>
    </row>
    <row r="2" spans="1:12" x14ac:dyDescent="0.35">
      <c r="A2" s="210" t="s">
        <v>1</v>
      </c>
      <c r="B2" s="221"/>
      <c r="C2" s="221">
        <v>0.72266427763771979</v>
      </c>
      <c r="D2" s="221">
        <v>0.6995943895934611</v>
      </c>
      <c r="E2" s="221">
        <v>0.80666350583648794</v>
      </c>
      <c r="F2" s="221">
        <v>0.82369879594439543</v>
      </c>
      <c r="G2" s="221">
        <v>0.77750044287483244</v>
      </c>
      <c r="H2" s="221">
        <v>0.79734869607215653</v>
      </c>
      <c r="I2" s="221">
        <v>0.83625222757832174</v>
      </c>
      <c r="J2" s="223"/>
      <c r="K2" s="221">
        <f>AVERAGE(C2:I2)</f>
        <v>0.78053176221962495</v>
      </c>
      <c r="L2" s="221">
        <f>AVERAGE(F2:I2)</f>
        <v>0.80870004061742651</v>
      </c>
    </row>
    <row r="3" spans="1:12" x14ac:dyDescent="0.35">
      <c r="A3" s="210" t="s">
        <v>2</v>
      </c>
      <c r="B3" s="221"/>
      <c r="C3" s="221">
        <v>0.78609035733935373</v>
      </c>
      <c r="D3" s="221">
        <v>0.83151603670725038</v>
      </c>
      <c r="E3" s="221">
        <v>0.86489047087526605</v>
      </c>
      <c r="F3" s="221">
        <v>0.85724407816547821</v>
      </c>
      <c r="G3" s="221">
        <v>0.93063571132024114</v>
      </c>
      <c r="H3" s="221">
        <v>0.96907415282906983</v>
      </c>
      <c r="I3" s="221">
        <v>0.9841854489055657</v>
      </c>
      <c r="J3" s="223"/>
      <c r="K3" s="221">
        <f t="shared" ref="K3:K66" si="0">AVERAGE(C3:I3)</f>
        <v>0.88909089373460348</v>
      </c>
      <c r="L3" s="221">
        <f t="shared" ref="L3:L66" si="1">AVERAGE(F3:I3)</f>
        <v>0.93528484780508869</v>
      </c>
    </row>
    <row r="4" spans="1:12" x14ac:dyDescent="0.35">
      <c r="A4" s="210" t="s">
        <v>3</v>
      </c>
      <c r="B4" s="221"/>
      <c r="C4" s="221">
        <v>0.697459448554405</v>
      </c>
      <c r="D4" s="221">
        <v>0.76131745210337998</v>
      </c>
      <c r="E4" s="221">
        <v>0.73301162678918341</v>
      </c>
      <c r="F4" s="221">
        <v>0.71528128429204618</v>
      </c>
      <c r="G4" s="221">
        <v>0.68873351130769733</v>
      </c>
      <c r="H4" s="221">
        <v>0.73824092790047025</v>
      </c>
      <c r="I4" s="221">
        <v>0.82590045261887213</v>
      </c>
      <c r="J4" s="223"/>
      <c r="K4" s="221">
        <f t="shared" si="0"/>
        <v>0.73713495765229353</v>
      </c>
      <c r="L4" s="221">
        <f t="shared" si="1"/>
        <v>0.7420390440297715</v>
      </c>
    </row>
    <row r="5" spans="1:12" x14ac:dyDescent="0.35">
      <c r="A5" s="210" t="s">
        <v>4</v>
      </c>
      <c r="B5" s="221"/>
      <c r="C5" s="221">
        <v>0.90203127276241613</v>
      </c>
      <c r="D5" s="221">
        <v>0.93527796706762423</v>
      </c>
      <c r="E5" s="221">
        <v>0.87024882931615732</v>
      </c>
      <c r="F5" s="221">
        <v>0.94516116779788018</v>
      </c>
      <c r="G5" s="221">
        <v>0.87195639539196867</v>
      </c>
      <c r="H5" s="221">
        <v>0.92259285634081079</v>
      </c>
      <c r="I5" s="221">
        <v>1.0937310833513418</v>
      </c>
      <c r="J5" s="223"/>
      <c r="K5" s="221">
        <f t="shared" si="0"/>
        <v>0.93442851028974272</v>
      </c>
      <c r="L5" s="221">
        <f t="shared" si="1"/>
        <v>0.95836037572050037</v>
      </c>
    </row>
    <row r="6" spans="1:12" x14ac:dyDescent="0.35">
      <c r="A6" s="210" t="s">
        <v>5</v>
      </c>
      <c r="B6" s="221"/>
      <c r="C6" s="221">
        <v>0.88700700384851972</v>
      </c>
      <c r="D6" s="221">
        <v>0.95305227477230681</v>
      </c>
      <c r="E6" s="221">
        <v>0.96419305103543906</v>
      </c>
      <c r="F6" s="221">
        <v>0.89912544002199224</v>
      </c>
      <c r="G6" s="221">
        <v>0.94318179604759966</v>
      </c>
      <c r="H6" s="221">
        <v>1.0664927820651073</v>
      </c>
      <c r="I6" s="221">
        <v>1.1376491577427441</v>
      </c>
      <c r="J6" s="223"/>
      <c r="K6" s="221">
        <f t="shared" si="0"/>
        <v>0.97867164364767267</v>
      </c>
      <c r="L6" s="221">
        <f t="shared" si="1"/>
        <v>1.0116122939693608</v>
      </c>
    </row>
    <row r="7" spans="1:12" x14ac:dyDescent="0.35">
      <c r="A7" s="210" t="s">
        <v>6</v>
      </c>
      <c r="B7" s="221"/>
      <c r="C7" s="221">
        <v>0.79014009234790128</v>
      </c>
      <c r="D7" s="221">
        <v>0.97925161009935657</v>
      </c>
      <c r="E7" s="221">
        <v>1.0686947717594437</v>
      </c>
      <c r="F7" s="221">
        <v>0.84931675662192363</v>
      </c>
      <c r="G7" s="221">
        <v>0.78686964223281186</v>
      </c>
      <c r="H7" s="221">
        <v>0.82766004921719094</v>
      </c>
      <c r="I7" s="221">
        <v>1.007174443908847</v>
      </c>
      <c r="J7" s="223"/>
      <c r="K7" s="221">
        <f t="shared" si="0"/>
        <v>0.90130105231249658</v>
      </c>
      <c r="L7" s="221">
        <f t="shared" si="1"/>
        <v>0.86775522299519336</v>
      </c>
    </row>
    <row r="8" spans="1:12" x14ac:dyDescent="0.35">
      <c r="A8" s="210" t="s">
        <v>7</v>
      </c>
      <c r="B8" s="221"/>
      <c r="C8" s="221">
        <v>0.80805924877720414</v>
      </c>
      <c r="D8" s="221">
        <v>0.8601146286423782</v>
      </c>
      <c r="E8" s="221">
        <v>0.83469427640132987</v>
      </c>
      <c r="F8" s="221">
        <v>0.81142412622485505</v>
      </c>
      <c r="G8" s="221">
        <v>0.70054117115795467</v>
      </c>
      <c r="H8" s="221">
        <v>0.76930859474238023</v>
      </c>
      <c r="I8" s="221">
        <v>0.89420761751215883</v>
      </c>
      <c r="J8" s="223"/>
      <c r="K8" s="221">
        <f t="shared" si="0"/>
        <v>0.81119280906546576</v>
      </c>
      <c r="L8" s="221">
        <f t="shared" si="1"/>
        <v>0.79387037740933719</v>
      </c>
    </row>
    <row r="9" spans="1:12" x14ac:dyDescent="0.35">
      <c r="A9" s="210" t="s">
        <v>8</v>
      </c>
      <c r="B9" s="221"/>
      <c r="C9" s="221">
        <v>0.55096244018409135</v>
      </c>
      <c r="D9" s="221">
        <v>0.57699896823703978</v>
      </c>
      <c r="E9" s="221">
        <v>0.5073601783407059</v>
      </c>
      <c r="F9" s="221">
        <v>0.39928068703634212</v>
      </c>
      <c r="G9" s="221">
        <v>0.48854949283026</v>
      </c>
      <c r="H9" s="221">
        <v>0.45659852020128905</v>
      </c>
      <c r="I9" s="221">
        <v>0.49705194973223826</v>
      </c>
      <c r="J9" s="223"/>
      <c r="K9" s="221">
        <f t="shared" si="0"/>
        <v>0.49668603379456666</v>
      </c>
      <c r="L9" s="221">
        <f t="shared" si="1"/>
        <v>0.46037016245003237</v>
      </c>
    </row>
    <row r="10" spans="1:12" x14ac:dyDescent="0.35">
      <c r="A10" s="210" t="s">
        <v>9</v>
      </c>
      <c r="B10" s="221"/>
      <c r="C10" s="221">
        <v>0.74715639279133461</v>
      </c>
      <c r="D10" s="221">
        <v>0.83223217139535843</v>
      </c>
      <c r="E10" s="221">
        <v>0.85094163867664641</v>
      </c>
      <c r="F10" s="221">
        <v>0.87070323145744966</v>
      </c>
      <c r="G10" s="221">
        <v>0.79505546315172448</v>
      </c>
      <c r="H10" s="221">
        <v>0.81144221571567832</v>
      </c>
      <c r="I10" s="221">
        <v>1.0131037836128971</v>
      </c>
      <c r="J10" s="223"/>
      <c r="K10" s="221">
        <f t="shared" si="0"/>
        <v>0.84580498525729852</v>
      </c>
      <c r="L10" s="221">
        <f t="shared" si="1"/>
        <v>0.87257617348443728</v>
      </c>
    </row>
    <row r="11" spans="1:12" x14ac:dyDescent="0.35">
      <c r="A11" s="210" t="s">
        <v>10</v>
      </c>
      <c r="B11" s="221"/>
      <c r="C11" s="221">
        <v>0.39739275052961293</v>
      </c>
      <c r="D11" s="221">
        <v>0.40734585454241234</v>
      </c>
      <c r="E11" s="221">
        <v>0.38593571028559143</v>
      </c>
      <c r="F11" s="221">
        <v>0.31026655600633707</v>
      </c>
      <c r="G11" s="221">
        <v>0.33370094466360767</v>
      </c>
      <c r="H11" s="221">
        <v>0.41592022638935655</v>
      </c>
      <c r="I11" s="221">
        <v>0.51249768519009786</v>
      </c>
      <c r="J11" s="223"/>
      <c r="K11" s="221">
        <f t="shared" si="0"/>
        <v>0.39472281822957367</v>
      </c>
      <c r="L11" s="221">
        <f t="shared" si="1"/>
        <v>0.3930963530623498</v>
      </c>
    </row>
    <row r="12" spans="1:12" x14ac:dyDescent="0.35">
      <c r="A12" s="210" t="s">
        <v>11</v>
      </c>
      <c r="B12" s="221"/>
      <c r="C12" s="221">
        <v>0.74107583327124149</v>
      </c>
      <c r="D12" s="221">
        <v>0.75833590704558895</v>
      </c>
      <c r="E12" s="221">
        <v>0.88303442888443218</v>
      </c>
      <c r="F12" s="221">
        <v>0.88693183257796215</v>
      </c>
      <c r="G12" s="221">
        <v>0.74617557484397545</v>
      </c>
      <c r="H12" s="221">
        <v>0.81988195488221471</v>
      </c>
      <c r="I12" s="221">
        <v>0.92599289411601082</v>
      </c>
      <c r="J12" s="223"/>
      <c r="K12" s="221">
        <f t="shared" si="0"/>
        <v>0.82306120366020363</v>
      </c>
      <c r="L12" s="221">
        <f t="shared" si="1"/>
        <v>0.84474556410504087</v>
      </c>
    </row>
    <row r="13" spans="1:12" x14ac:dyDescent="0.35">
      <c r="A13" s="210" t="s">
        <v>12</v>
      </c>
      <c r="B13" s="221"/>
      <c r="C13" s="221">
        <v>0.76071796829161853</v>
      </c>
      <c r="D13" s="221">
        <v>0.79274798773785116</v>
      </c>
      <c r="E13" s="221">
        <v>0.85313565388876966</v>
      </c>
      <c r="F13" s="221">
        <v>0.88695711927901988</v>
      </c>
      <c r="G13" s="221">
        <v>0.88022209889941183</v>
      </c>
      <c r="H13" s="221">
        <v>0.92098621534754954</v>
      </c>
      <c r="I13" s="221">
        <v>0.9645873261592296</v>
      </c>
      <c r="J13" s="223"/>
      <c r="K13" s="221">
        <f t="shared" si="0"/>
        <v>0.86562205280049287</v>
      </c>
      <c r="L13" s="221">
        <f t="shared" si="1"/>
        <v>0.9131881899213028</v>
      </c>
    </row>
    <row r="14" spans="1:12" x14ac:dyDescent="0.35">
      <c r="A14" s="210" t="s">
        <v>13</v>
      </c>
      <c r="B14" s="221"/>
      <c r="C14" s="221">
        <v>0.83171113381300621</v>
      </c>
      <c r="D14" s="221">
        <v>1.1450795501267947</v>
      </c>
      <c r="E14" s="221">
        <v>1.0335249536949611</v>
      </c>
      <c r="F14" s="221">
        <v>0.93979401215409752</v>
      </c>
      <c r="G14" s="221">
        <v>0.8750066573380495</v>
      </c>
      <c r="H14" s="221">
        <v>0.8591860573581267</v>
      </c>
      <c r="I14" s="221">
        <v>0.9384226358429939</v>
      </c>
      <c r="J14" s="223"/>
      <c r="K14" s="221">
        <f t="shared" si="0"/>
        <v>0.94610357147543289</v>
      </c>
      <c r="L14" s="221">
        <f t="shared" si="1"/>
        <v>0.90310234067331685</v>
      </c>
    </row>
    <row r="15" spans="1:12" x14ac:dyDescent="0.35">
      <c r="A15" s="210" t="s">
        <v>14</v>
      </c>
      <c r="B15" s="221"/>
      <c r="C15" s="221">
        <v>0.69714933107523602</v>
      </c>
      <c r="D15" s="221">
        <v>0.68389697214373091</v>
      </c>
      <c r="E15" s="221">
        <v>0.6453280125835914</v>
      </c>
      <c r="F15" s="221">
        <v>0.60171941027157405</v>
      </c>
      <c r="G15" s="221">
        <v>0.55297551990522031</v>
      </c>
      <c r="H15" s="221">
        <v>0.57050587429774413</v>
      </c>
      <c r="I15" s="221">
        <v>0.56821890710541423</v>
      </c>
      <c r="J15" s="223"/>
      <c r="K15" s="221">
        <f t="shared" si="0"/>
        <v>0.61711343248321582</v>
      </c>
      <c r="L15" s="221">
        <f t="shared" si="1"/>
        <v>0.57335492789498821</v>
      </c>
    </row>
    <row r="16" spans="1:12" x14ac:dyDescent="0.35">
      <c r="A16" s="210" t="s">
        <v>15</v>
      </c>
      <c r="B16" s="221"/>
      <c r="C16" s="221">
        <v>0.74869586261006837</v>
      </c>
      <c r="D16" s="221">
        <v>0.95710522492205663</v>
      </c>
      <c r="E16" s="221">
        <v>0.76258314637678093</v>
      </c>
      <c r="F16" s="221">
        <v>0.49292463497305361</v>
      </c>
      <c r="G16" s="221">
        <v>0.45001193616967705</v>
      </c>
      <c r="H16" s="221">
        <v>0.89875072913469023</v>
      </c>
      <c r="I16" s="221">
        <v>1.0874047475592077</v>
      </c>
      <c r="J16" s="223"/>
      <c r="K16" s="221">
        <f t="shared" si="0"/>
        <v>0.77106804024936204</v>
      </c>
      <c r="L16" s="221">
        <f t="shared" si="1"/>
        <v>0.73227301195915717</v>
      </c>
    </row>
    <row r="17" spans="1:12" x14ac:dyDescent="0.35">
      <c r="A17" s="210" t="s">
        <v>16</v>
      </c>
      <c r="B17" s="221"/>
      <c r="C17" s="221">
        <v>0.89870093147876251</v>
      </c>
      <c r="D17" s="221">
        <v>0.90441562701860989</v>
      </c>
      <c r="E17" s="221">
        <v>0.66716501210176804</v>
      </c>
      <c r="F17" s="221">
        <v>0.71086466471462728</v>
      </c>
      <c r="G17" s="221">
        <v>1.0174495552997398</v>
      </c>
      <c r="H17" s="221">
        <v>1.2332406152755988</v>
      </c>
      <c r="I17" s="221">
        <v>0.91260792854294859</v>
      </c>
      <c r="J17" s="223"/>
      <c r="K17" s="221">
        <f t="shared" si="0"/>
        <v>0.90634919063315067</v>
      </c>
      <c r="L17" s="221">
        <f t="shared" si="1"/>
        <v>0.96854069095822859</v>
      </c>
    </row>
    <row r="18" spans="1:12" x14ac:dyDescent="0.35">
      <c r="A18" s="210" t="s">
        <v>17</v>
      </c>
      <c r="B18" s="221"/>
      <c r="C18" s="262">
        <v>0.75871860567951455</v>
      </c>
      <c r="D18" s="262">
        <v>0.70106053326807038</v>
      </c>
      <c r="E18" s="262">
        <v>0.58234155548941502</v>
      </c>
      <c r="F18" s="262">
        <v>0.65735127208851651</v>
      </c>
      <c r="G18" s="262">
        <v>0.58096589694507406</v>
      </c>
      <c r="H18" s="262">
        <v>0.59936834840620856</v>
      </c>
      <c r="I18" s="262">
        <v>0.97578286741683262</v>
      </c>
      <c r="J18" s="223"/>
      <c r="K18" s="221">
        <f t="shared" si="0"/>
        <v>0.69365558275623307</v>
      </c>
      <c r="L18" s="221">
        <f t="shared" si="1"/>
        <v>0.70336709621415794</v>
      </c>
    </row>
    <row r="19" spans="1:12" x14ac:dyDescent="0.35">
      <c r="A19" s="210" t="s">
        <v>18</v>
      </c>
      <c r="B19" s="221"/>
      <c r="C19" s="221">
        <v>1.0518886925733073</v>
      </c>
      <c r="D19" s="221">
        <v>1.0412677406740165</v>
      </c>
      <c r="E19" s="221">
        <v>1.1102954348322638</v>
      </c>
      <c r="F19" s="221">
        <v>0.86246121551584898</v>
      </c>
      <c r="G19" s="221">
        <v>0.88739046307564284</v>
      </c>
      <c r="H19" s="221">
        <v>0.83224550953029286</v>
      </c>
      <c r="I19" s="221">
        <v>0.88585718944710146</v>
      </c>
      <c r="J19" s="223"/>
      <c r="K19" s="221">
        <f t="shared" si="0"/>
        <v>0.95305803509263909</v>
      </c>
      <c r="L19" s="221">
        <f t="shared" si="1"/>
        <v>0.86698859439222153</v>
      </c>
    </row>
    <row r="20" spans="1:12" x14ac:dyDescent="0.35">
      <c r="A20" s="210" t="s">
        <v>19</v>
      </c>
      <c r="B20" s="221"/>
      <c r="C20" s="221">
        <v>0.67937316335682596</v>
      </c>
      <c r="D20" s="221">
        <v>0.63092621889467615</v>
      </c>
      <c r="E20" s="221">
        <v>0.4380560114345135</v>
      </c>
      <c r="F20" s="221">
        <v>0.58540221956868221</v>
      </c>
      <c r="G20" s="221">
        <v>0.71977213474266666</v>
      </c>
      <c r="H20" s="221">
        <v>0.7258360514719574</v>
      </c>
      <c r="I20" s="221">
        <v>0.77186269892498827</v>
      </c>
      <c r="J20" s="223"/>
      <c r="K20" s="221">
        <f t="shared" si="0"/>
        <v>0.65017549977061584</v>
      </c>
      <c r="L20" s="221">
        <f t="shared" si="1"/>
        <v>0.70071827617707361</v>
      </c>
    </row>
    <row r="21" spans="1:12" x14ac:dyDescent="0.35">
      <c r="A21" s="210" t="s">
        <v>20</v>
      </c>
      <c r="B21" s="221"/>
      <c r="C21" s="221">
        <v>0.67311883988151677</v>
      </c>
      <c r="D21" s="221">
        <v>0.75580734004078653</v>
      </c>
      <c r="E21" s="221">
        <v>0.71435090695951886</v>
      </c>
      <c r="F21" s="221">
        <v>0.62824882313068875</v>
      </c>
      <c r="G21" s="221">
        <v>0.74832743565134763</v>
      </c>
      <c r="H21" s="221">
        <v>0.65193728170134668</v>
      </c>
      <c r="I21" s="221">
        <v>0.66512716641280223</v>
      </c>
      <c r="J21" s="223"/>
      <c r="K21" s="221">
        <f t="shared" si="0"/>
        <v>0.69098825625400095</v>
      </c>
      <c r="L21" s="221">
        <f t="shared" si="1"/>
        <v>0.67341017672404624</v>
      </c>
    </row>
    <row r="22" spans="1:12" x14ac:dyDescent="0.35">
      <c r="A22" s="210" t="s">
        <v>21</v>
      </c>
      <c r="B22" s="221"/>
      <c r="C22" s="221">
        <v>0.82713871770640557</v>
      </c>
      <c r="D22" s="221">
        <v>0.81328261151356795</v>
      </c>
      <c r="E22" s="221">
        <v>0.81551006474126142</v>
      </c>
      <c r="F22" s="221">
        <v>0.67585200559165193</v>
      </c>
      <c r="G22" s="221">
        <v>0.84168110056554946</v>
      </c>
      <c r="H22" s="221">
        <v>0.68981546733108867</v>
      </c>
      <c r="I22" s="221">
        <v>0.81089653094903325</v>
      </c>
      <c r="J22" s="223"/>
      <c r="K22" s="221">
        <f t="shared" si="0"/>
        <v>0.78202521405693681</v>
      </c>
      <c r="L22" s="221">
        <f t="shared" si="1"/>
        <v>0.75456127610933088</v>
      </c>
    </row>
    <row r="23" spans="1:12" x14ac:dyDescent="0.35">
      <c r="A23" s="210" t="s">
        <v>22</v>
      </c>
      <c r="B23" s="221"/>
      <c r="C23" s="221">
        <v>0.65419952177817131</v>
      </c>
      <c r="D23" s="221">
        <v>0.63505030115360739</v>
      </c>
      <c r="E23" s="221">
        <v>0.67594053242933427</v>
      </c>
      <c r="F23" s="221">
        <v>0.62726108203832387</v>
      </c>
      <c r="G23" s="221">
        <v>0.57680612402423093</v>
      </c>
      <c r="H23" s="221">
        <v>0.63346625138016366</v>
      </c>
      <c r="I23" s="221">
        <v>0.65206972352045145</v>
      </c>
      <c r="J23" s="223"/>
      <c r="K23" s="221">
        <f t="shared" si="0"/>
        <v>0.63639907661775463</v>
      </c>
      <c r="L23" s="221">
        <f t="shared" si="1"/>
        <v>0.6224007952407925</v>
      </c>
    </row>
    <row r="24" spans="1:12" x14ac:dyDescent="0.35">
      <c r="A24" s="210" t="s">
        <v>23</v>
      </c>
      <c r="B24" s="221"/>
      <c r="C24" s="221">
        <v>0.57047035565764648</v>
      </c>
      <c r="D24" s="221">
        <v>0.62426568930359849</v>
      </c>
      <c r="E24" s="221">
        <v>0.60301284786349607</v>
      </c>
      <c r="F24" s="221">
        <v>0.76850991280462333</v>
      </c>
      <c r="G24" s="221">
        <v>0.65155532718447406</v>
      </c>
      <c r="H24" s="221">
        <v>0.71533764711637438</v>
      </c>
      <c r="I24" s="221">
        <v>0.80036886763926385</v>
      </c>
      <c r="J24" s="223"/>
      <c r="K24" s="221">
        <f t="shared" si="0"/>
        <v>0.67621723536706824</v>
      </c>
      <c r="L24" s="221">
        <f t="shared" si="1"/>
        <v>0.73394293868618388</v>
      </c>
    </row>
    <row r="25" spans="1:12" x14ac:dyDescent="0.35">
      <c r="A25" s="210" t="s">
        <v>24</v>
      </c>
      <c r="B25" s="221"/>
      <c r="C25" s="221">
        <v>0.77994023363349996</v>
      </c>
      <c r="D25" s="221">
        <v>0.75677788604273133</v>
      </c>
      <c r="E25" s="221">
        <v>0.77876328677949036</v>
      </c>
      <c r="F25" s="221">
        <v>0.66788730864677281</v>
      </c>
      <c r="G25" s="221">
        <v>0.81081549045384682</v>
      </c>
      <c r="H25" s="221">
        <v>0.79050131906111398</v>
      </c>
      <c r="I25" s="221">
        <v>0.7858726224692022</v>
      </c>
      <c r="J25" s="223"/>
      <c r="K25" s="221">
        <f t="shared" si="0"/>
        <v>0.76722259244095103</v>
      </c>
      <c r="L25" s="221">
        <f t="shared" si="1"/>
        <v>0.76376918515773395</v>
      </c>
    </row>
    <row r="26" spans="1:12" x14ac:dyDescent="0.35">
      <c r="A26" s="210" t="s">
        <v>25</v>
      </c>
      <c r="B26" s="221"/>
      <c r="C26" s="221">
        <v>0.89103541559690091</v>
      </c>
      <c r="D26" s="221">
        <v>0.98820461377172264</v>
      </c>
      <c r="E26" s="221">
        <v>1.1205471645292286</v>
      </c>
      <c r="F26" s="221">
        <v>1.0429296020359546</v>
      </c>
      <c r="G26" s="221">
        <v>0.9856469190228585</v>
      </c>
      <c r="H26" s="221">
        <v>1.1119597860596042</v>
      </c>
      <c r="I26" s="221">
        <v>1.0174808393394901</v>
      </c>
      <c r="J26" s="223"/>
      <c r="K26" s="221">
        <f t="shared" si="0"/>
        <v>1.0225434771936799</v>
      </c>
      <c r="L26" s="221">
        <f t="shared" si="1"/>
        <v>1.0395042866144768</v>
      </c>
    </row>
    <row r="27" spans="1:12" x14ac:dyDescent="0.35">
      <c r="A27" s="210" t="s">
        <v>26</v>
      </c>
      <c r="B27" s="221"/>
      <c r="C27" s="221">
        <v>1.0370807044769506</v>
      </c>
      <c r="D27" s="221">
        <v>0.93073888848868747</v>
      </c>
      <c r="E27" s="221">
        <v>0.86551026303315892</v>
      </c>
      <c r="F27" s="221">
        <v>0.92841792883559404</v>
      </c>
      <c r="G27" s="221">
        <v>0.87375658428207092</v>
      </c>
      <c r="H27" s="221">
        <v>0.93245391190361793</v>
      </c>
      <c r="I27" s="221">
        <v>1.1892210285336735</v>
      </c>
      <c r="J27" s="223"/>
      <c r="K27" s="221">
        <f t="shared" si="0"/>
        <v>0.96531132993625057</v>
      </c>
      <c r="L27" s="221">
        <f t="shared" si="1"/>
        <v>0.9809623633887391</v>
      </c>
    </row>
    <row r="28" spans="1:12" x14ac:dyDescent="0.35">
      <c r="A28" s="210" t="s">
        <v>27</v>
      </c>
      <c r="B28" s="221"/>
      <c r="C28" s="221">
        <v>1.1687946984386712</v>
      </c>
      <c r="D28" s="221">
        <v>1.1499842338944299</v>
      </c>
      <c r="E28" s="221">
        <v>1.197283932499716</v>
      </c>
      <c r="F28" s="221">
        <v>0.97736597914148216</v>
      </c>
      <c r="G28" s="221">
        <v>0.81954633296325297</v>
      </c>
      <c r="H28" s="221">
        <v>1.0783235599528642</v>
      </c>
      <c r="I28" s="221">
        <v>0.88664488409904785</v>
      </c>
      <c r="J28" s="223"/>
      <c r="K28" s="221">
        <f t="shared" si="0"/>
        <v>1.0397062315699237</v>
      </c>
      <c r="L28" s="221">
        <f t="shared" si="1"/>
        <v>0.9404701890391618</v>
      </c>
    </row>
    <row r="29" spans="1:12" x14ac:dyDescent="0.35">
      <c r="A29" s="210" t="s">
        <v>28</v>
      </c>
      <c r="B29" s="221"/>
      <c r="C29" s="221">
        <v>0.74084209406882318</v>
      </c>
      <c r="D29" s="221">
        <v>0.77145275286016224</v>
      </c>
      <c r="E29" s="221">
        <v>0.83780162744896058</v>
      </c>
      <c r="F29" s="221">
        <v>0.80758564620712625</v>
      </c>
      <c r="G29" s="221">
        <v>0.84507244548927829</v>
      </c>
      <c r="H29" s="221">
        <v>0.83750246026540698</v>
      </c>
      <c r="I29" s="221">
        <v>0.76864633550864381</v>
      </c>
      <c r="J29" s="223"/>
      <c r="K29" s="221">
        <f t="shared" si="0"/>
        <v>0.80127190883548582</v>
      </c>
      <c r="L29" s="221">
        <f t="shared" si="1"/>
        <v>0.8147017218676138</v>
      </c>
    </row>
    <row r="30" spans="1:12" x14ac:dyDescent="0.35">
      <c r="A30" s="210" t="s">
        <v>29</v>
      </c>
      <c r="B30" s="221"/>
      <c r="C30" s="221">
        <v>0.86380517675007706</v>
      </c>
      <c r="D30" s="221">
        <v>0.92039853520339066</v>
      </c>
      <c r="E30" s="221">
        <v>0.93290462725825529</v>
      </c>
      <c r="F30" s="221">
        <v>0.92367244153393047</v>
      </c>
      <c r="G30" s="221">
        <v>0.91946435037958985</v>
      </c>
      <c r="H30" s="221">
        <v>0.88607305507943213</v>
      </c>
      <c r="I30" s="221">
        <v>0.95388842051584677</v>
      </c>
      <c r="J30" s="223"/>
      <c r="K30" s="221">
        <f t="shared" si="0"/>
        <v>0.91431522953150335</v>
      </c>
      <c r="L30" s="221">
        <f t="shared" si="1"/>
        <v>0.92077456687719983</v>
      </c>
    </row>
    <row r="31" spans="1:12" x14ac:dyDescent="0.35">
      <c r="A31" s="210" t="s">
        <v>30</v>
      </c>
      <c r="B31" s="221"/>
      <c r="C31" s="221">
        <v>0.88280824991914664</v>
      </c>
      <c r="D31" s="221">
        <v>0.85764113718452017</v>
      </c>
      <c r="E31" s="221">
        <v>0.8280089216187434</v>
      </c>
      <c r="F31" s="221">
        <v>0.76911990193352509</v>
      </c>
      <c r="G31" s="221">
        <v>0.80425990324669761</v>
      </c>
      <c r="H31" s="221">
        <v>0.8115768980617738</v>
      </c>
      <c r="I31" s="221">
        <v>0.94508204210506064</v>
      </c>
      <c r="J31" s="223"/>
      <c r="K31" s="221">
        <f t="shared" si="0"/>
        <v>0.84264243629563829</v>
      </c>
      <c r="L31" s="221">
        <f t="shared" si="1"/>
        <v>0.83250968633676425</v>
      </c>
    </row>
    <row r="32" spans="1:12" x14ac:dyDescent="0.35">
      <c r="A32" s="210" t="s">
        <v>31</v>
      </c>
      <c r="B32" s="221"/>
      <c r="C32" s="221">
        <v>0.73548187171699586</v>
      </c>
      <c r="D32" s="221">
        <v>0.85100203810477548</v>
      </c>
      <c r="E32" s="221">
        <v>0.79468599562831266</v>
      </c>
      <c r="F32" s="221">
        <v>0.73719239158948324</v>
      </c>
      <c r="G32" s="221">
        <v>0.85876791705342648</v>
      </c>
      <c r="H32" s="221">
        <v>0.83567934483979711</v>
      </c>
      <c r="I32" s="221">
        <v>1.1327584831914537</v>
      </c>
      <c r="J32" s="223"/>
      <c r="K32" s="221">
        <f t="shared" si="0"/>
        <v>0.8493668631606065</v>
      </c>
      <c r="L32" s="221">
        <f t="shared" si="1"/>
        <v>0.89109953416854015</v>
      </c>
    </row>
    <row r="33" spans="1:12" x14ac:dyDescent="0.35">
      <c r="A33" s="210" t="s">
        <v>32</v>
      </c>
      <c r="B33" s="221"/>
      <c r="C33" s="221">
        <v>0.94649286362020557</v>
      </c>
      <c r="D33" s="221">
        <v>0.94341730628116938</v>
      </c>
      <c r="E33" s="221">
        <v>0.98931614779802102</v>
      </c>
      <c r="F33" s="221">
        <v>0.96211531922905991</v>
      </c>
      <c r="G33" s="221">
        <v>0.90295511342106438</v>
      </c>
      <c r="H33" s="221">
        <v>0.97941099546931443</v>
      </c>
      <c r="I33" s="221">
        <v>1.0556234211414355</v>
      </c>
      <c r="J33" s="223"/>
      <c r="K33" s="221">
        <f t="shared" si="0"/>
        <v>0.96847588099432425</v>
      </c>
      <c r="L33" s="221">
        <f t="shared" si="1"/>
        <v>0.97502621231521847</v>
      </c>
    </row>
    <row r="34" spans="1:12" x14ac:dyDescent="0.35">
      <c r="A34" s="210" t="s">
        <v>33</v>
      </c>
      <c r="B34" s="221"/>
      <c r="C34" s="221">
        <v>0.97691264432403979</v>
      </c>
      <c r="D34" s="221">
        <v>0.94417985778141666</v>
      </c>
      <c r="E34" s="221">
        <v>0.90112191831933008</v>
      </c>
      <c r="F34" s="221">
        <v>0.90987382294364672</v>
      </c>
      <c r="G34" s="221">
        <v>0.97821248084829271</v>
      </c>
      <c r="H34" s="221">
        <v>1.067845449273668</v>
      </c>
      <c r="I34" s="221">
        <v>1.2292699655502504</v>
      </c>
      <c r="J34" s="223"/>
      <c r="K34" s="221">
        <f t="shared" si="0"/>
        <v>1.0010594484343778</v>
      </c>
      <c r="L34" s="221">
        <f t="shared" si="1"/>
        <v>1.0463004296539644</v>
      </c>
    </row>
    <row r="35" spans="1:12" x14ac:dyDescent="0.35">
      <c r="A35" s="210" t="s">
        <v>34</v>
      </c>
      <c r="B35" s="221"/>
      <c r="C35" s="221">
        <v>0.94069580564887934</v>
      </c>
      <c r="D35" s="221">
        <v>0.94522244100000974</v>
      </c>
      <c r="E35" s="221">
        <v>0.89138890397195913</v>
      </c>
      <c r="F35" s="221">
        <v>0.90732054981907828</v>
      </c>
      <c r="G35" s="221">
        <v>0.89856387035149865</v>
      </c>
      <c r="H35" s="221">
        <v>0.88260208399644857</v>
      </c>
      <c r="I35" s="221">
        <v>0.90142314706895477</v>
      </c>
      <c r="J35" s="223"/>
      <c r="K35" s="221">
        <f t="shared" si="0"/>
        <v>0.90960240026526118</v>
      </c>
      <c r="L35" s="221">
        <f t="shared" si="1"/>
        <v>0.89747741280899507</v>
      </c>
    </row>
    <row r="36" spans="1:12" x14ac:dyDescent="0.35">
      <c r="A36" s="210" t="s">
        <v>35</v>
      </c>
      <c r="B36" s="221"/>
      <c r="C36" s="221">
        <v>0.92585726622695852</v>
      </c>
      <c r="D36" s="221">
        <v>0.92963611051335115</v>
      </c>
      <c r="E36" s="221">
        <v>0.90545722977913223</v>
      </c>
      <c r="F36" s="221">
        <v>0.9049415011781079</v>
      </c>
      <c r="G36" s="221">
        <v>0.77849321273066685</v>
      </c>
      <c r="H36" s="221">
        <v>0.77445999816245037</v>
      </c>
      <c r="I36" s="221">
        <v>0.81102707697113285</v>
      </c>
      <c r="J36" s="223"/>
      <c r="K36" s="221">
        <f t="shared" si="0"/>
        <v>0.8614103422231143</v>
      </c>
      <c r="L36" s="221">
        <f t="shared" si="1"/>
        <v>0.81723044726058947</v>
      </c>
    </row>
    <row r="37" spans="1:12" x14ac:dyDescent="0.35">
      <c r="A37" s="210" t="s">
        <v>36</v>
      </c>
      <c r="B37" s="221"/>
      <c r="C37" s="221">
        <v>1.1118825257804235</v>
      </c>
      <c r="D37" s="221">
        <v>1.1383423734411346</v>
      </c>
      <c r="E37" s="221">
        <v>1.0209315142777577</v>
      </c>
      <c r="F37" s="221">
        <v>1.2146767008524102</v>
      </c>
      <c r="G37" s="221">
        <v>1.173385607004751</v>
      </c>
      <c r="H37" s="221">
        <v>1.0217564316848478</v>
      </c>
      <c r="I37" s="221">
        <v>1.0840474477585338</v>
      </c>
      <c r="J37" s="223"/>
      <c r="K37" s="221">
        <f t="shared" si="0"/>
        <v>1.1092889429714083</v>
      </c>
      <c r="L37" s="221">
        <f t="shared" si="1"/>
        <v>1.1234665468251357</v>
      </c>
    </row>
    <row r="38" spans="1:12" x14ac:dyDescent="0.35">
      <c r="A38" s="251" t="s">
        <v>37</v>
      </c>
      <c r="B38" s="221"/>
      <c r="C38" s="221">
        <v>0.9504934722993067</v>
      </c>
      <c r="D38" s="221">
        <v>0.93576343369138448</v>
      </c>
      <c r="E38" s="221">
        <v>0.83424931734697494</v>
      </c>
      <c r="F38" s="221">
        <v>0.92455494935986926</v>
      </c>
      <c r="G38" s="221">
        <v>0.84914877789552168</v>
      </c>
      <c r="H38" s="221">
        <v>0.8317655706645295</v>
      </c>
      <c r="I38" s="221">
        <v>0.80169040663918756</v>
      </c>
      <c r="J38" s="223"/>
      <c r="K38" s="221">
        <f t="shared" si="0"/>
        <v>0.87538084684239637</v>
      </c>
      <c r="L38" s="221">
        <f t="shared" si="1"/>
        <v>0.85178992613977689</v>
      </c>
    </row>
    <row r="39" spans="1:12" x14ac:dyDescent="0.35">
      <c r="A39" s="210" t="s">
        <v>38</v>
      </c>
      <c r="B39" s="221"/>
      <c r="C39" s="221">
        <v>0.97153567975810773</v>
      </c>
      <c r="D39" s="221">
        <v>0.89177895033669385</v>
      </c>
      <c r="E39" s="221">
        <v>0.90988473289811955</v>
      </c>
      <c r="F39" s="221">
        <v>0.88093728873970256</v>
      </c>
      <c r="G39" s="221">
        <v>0.84632380397494444</v>
      </c>
      <c r="H39" s="221">
        <v>0.84628296185249552</v>
      </c>
      <c r="I39" s="221">
        <v>0.79029571080827721</v>
      </c>
      <c r="J39" s="223"/>
      <c r="K39" s="221">
        <f t="shared" si="0"/>
        <v>0.87671987548119168</v>
      </c>
      <c r="L39" s="221">
        <f t="shared" si="1"/>
        <v>0.84095994134385488</v>
      </c>
    </row>
    <row r="40" spans="1:12" x14ac:dyDescent="0.35">
      <c r="A40" s="210" t="s">
        <v>39</v>
      </c>
      <c r="B40" s="221"/>
      <c r="C40" s="221">
        <v>0.94194550847586034</v>
      </c>
      <c r="D40" s="221">
        <v>1.0816194645572728</v>
      </c>
      <c r="E40" s="221">
        <v>0.84028284532087849</v>
      </c>
      <c r="F40" s="221">
        <v>0.86573332852738538</v>
      </c>
      <c r="G40" s="221">
        <v>0.82261510563463236</v>
      </c>
      <c r="H40" s="221">
        <v>0.86033893067897238</v>
      </c>
      <c r="I40" s="221">
        <v>0.93503308914927208</v>
      </c>
      <c r="J40" s="223"/>
      <c r="K40" s="221">
        <f t="shared" si="0"/>
        <v>0.9067954674777533</v>
      </c>
      <c r="L40" s="221">
        <f t="shared" si="1"/>
        <v>0.87093011349756566</v>
      </c>
    </row>
    <row r="41" spans="1:12" x14ac:dyDescent="0.35">
      <c r="A41" s="210" t="s">
        <v>40</v>
      </c>
      <c r="B41" s="221"/>
      <c r="C41" s="221">
        <v>1.1645507990046318</v>
      </c>
      <c r="D41" s="221">
        <v>1.0560657357632877</v>
      </c>
      <c r="E41" s="221">
        <v>0.58749097429875963</v>
      </c>
      <c r="F41" s="221">
        <v>0.5837001221228616</v>
      </c>
      <c r="G41" s="221">
        <v>0.6447453215467831</v>
      </c>
      <c r="H41" s="221">
        <v>0.74977918110560415</v>
      </c>
      <c r="I41" s="221">
        <v>0.9004434602835284</v>
      </c>
      <c r="J41" s="223"/>
      <c r="K41" s="221">
        <f t="shared" si="0"/>
        <v>0.81239651344649388</v>
      </c>
      <c r="L41" s="221">
        <f t="shared" si="1"/>
        <v>0.71966702126469428</v>
      </c>
    </row>
    <row r="42" spans="1:12" x14ac:dyDescent="0.35">
      <c r="A42" s="210" t="s">
        <v>41</v>
      </c>
      <c r="B42" s="221"/>
      <c r="C42" s="221">
        <v>0.70031248136995572</v>
      </c>
      <c r="D42" s="221">
        <v>0.65054809041658379</v>
      </c>
      <c r="E42" s="221">
        <v>0.66861223691570593</v>
      </c>
      <c r="F42" s="221">
        <v>0.66836307468853862</v>
      </c>
      <c r="G42" s="221">
        <v>0.67020024988786786</v>
      </c>
      <c r="H42" s="221">
        <v>0.65925794743711563</v>
      </c>
      <c r="I42" s="221">
        <v>0.71565051925656165</v>
      </c>
      <c r="J42" s="223"/>
      <c r="K42" s="221">
        <f t="shared" si="0"/>
        <v>0.67613494285318976</v>
      </c>
      <c r="L42" s="221">
        <f t="shared" si="1"/>
        <v>0.67836794781752086</v>
      </c>
    </row>
    <row r="43" spans="1:12" x14ac:dyDescent="0.35">
      <c r="A43" s="251" t="s">
        <v>42</v>
      </c>
      <c r="B43" s="221"/>
      <c r="C43" s="221">
        <v>0.54734827782518869</v>
      </c>
      <c r="D43" s="221">
        <v>0.52934990230743839</v>
      </c>
      <c r="E43" s="221">
        <v>0.63153836892978621</v>
      </c>
      <c r="F43" s="221">
        <v>0.63297377971010371</v>
      </c>
      <c r="G43" s="221">
        <v>0.85436996300031542</v>
      </c>
      <c r="H43" s="221">
        <v>0.83098115675054185</v>
      </c>
      <c r="I43" s="221">
        <v>0.91567724589190924</v>
      </c>
      <c r="J43" s="223"/>
      <c r="K43" s="221">
        <f t="shared" si="0"/>
        <v>0.7060340992021833</v>
      </c>
      <c r="L43" s="221">
        <f t="shared" si="1"/>
        <v>0.8085005363382175</v>
      </c>
    </row>
    <row r="44" spans="1:12" x14ac:dyDescent="0.35">
      <c r="A44" s="210" t="s">
        <v>43</v>
      </c>
      <c r="B44" s="221"/>
      <c r="C44" s="221">
        <v>0.71181147200387895</v>
      </c>
      <c r="D44" s="221">
        <v>0.72127664371042632</v>
      </c>
      <c r="E44" s="221">
        <v>0.71872558725881286</v>
      </c>
      <c r="F44" s="221">
        <v>0.6949887484532955</v>
      </c>
      <c r="G44" s="221">
        <v>0.68618487939128858</v>
      </c>
      <c r="H44" s="221">
        <v>0.68499809372642595</v>
      </c>
      <c r="I44" s="221">
        <v>0.73890132467604464</v>
      </c>
      <c r="J44" s="223"/>
      <c r="K44" s="221">
        <f t="shared" si="0"/>
        <v>0.70812667846002475</v>
      </c>
      <c r="L44" s="221">
        <f t="shared" si="1"/>
        <v>0.70126826156176358</v>
      </c>
    </row>
    <row r="45" spans="1:12" x14ac:dyDescent="0.35">
      <c r="A45" s="210" t="s">
        <v>44</v>
      </c>
      <c r="B45" s="221"/>
      <c r="C45" s="221">
        <v>0.59228623713235662</v>
      </c>
      <c r="D45" s="221">
        <v>0.64241752954699627</v>
      </c>
      <c r="E45" s="221">
        <v>0.62826928355708145</v>
      </c>
      <c r="F45" s="221">
        <v>0.7391868349738574</v>
      </c>
      <c r="G45" s="221">
        <v>0.76494124037288125</v>
      </c>
      <c r="H45" s="221">
        <v>0.83067848558489521</v>
      </c>
      <c r="I45" s="221">
        <v>0.78947147362838921</v>
      </c>
      <c r="J45" s="223"/>
      <c r="K45" s="221">
        <f t="shared" si="0"/>
        <v>0.71246444068520809</v>
      </c>
      <c r="L45" s="221">
        <f t="shared" si="1"/>
        <v>0.78106950864000579</v>
      </c>
    </row>
    <row r="46" spans="1:12" x14ac:dyDescent="0.35">
      <c r="A46" s="210" t="s">
        <v>45</v>
      </c>
      <c r="B46" s="221"/>
      <c r="C46" s="221">
        <v>0.77705994288310876</v>
      </c>
      <c r="D46" s="221">
        <v>0.60396047248020612</v>
      </c>
      <c r="E46" s="221">
        <v>0.60652382449224795</v>
      </c>
      <c r="F46" s="221">
        <v>0.52135265800083608</v>
      </c>
      <c r="G46" s="221">
        <v>0.5335463989314736</v>
      </c>
      <c r="H46" s="221">
        <v>0.45385346220546696</v>
      </c>
      <c r="I46" s="221">
        <v>0.55951548803186479</v>
      </c>
      <c r="J46" s="223"/>
      <c r="K46" s="221">
        <f t="shared" si="0"/>
        <v>0.57940174957502921</v>
      </c>
      <c r="L46" s="221">
        <f t="shared" si="1"/>
        <v>0.51706700179241039</v>
      </c>
    </row>
    <row r="47" spans="1:12" x14ac:dyDescent="0.35">
      <c r="A47" s="210" t="s">
        <v>46</v>
      </c>
      <c r="B47" s="221"/>
      <c r="C47" s="221">
        <v>1.1119562030437355</v>
      </c>
      <c r="D47" s="221">
        <v>1.1672845603740956</v>
      </c>
      <c r="E47" s="221">
        <v>1.1616962952234493</v>
      </c>
      <c r="F47" s="221">
        <v>1.014022775282756</v>
      </c>
      <c r="G47" s="221">
        <v>0.9844394589496569</v>
      </c>
      <c r="H47" s="221">
        <v>1.0417900094210182</v>
      </c>
      <c r="I47" s="221">
        <v>0.991518614126354</v>
      </c>
      <c r="J47" s="223"/>
      <c r="K47" s="221">
        <f t="shared" si="0"/>
        <v>1.0675297023458665</v>
      </c>
      <c r="L47" s="221">
        <f t="shared" si="1"/>
        <v>1.0079427144449464</v>
      </c>
    </row>
    <row r="48" spans="1:12" x14ac:dyDescent="0.35">
      <c r="A48" s="210" t="s">
        <v>47</v>
      </c>
      <c r="B48" s="221"/>
      <c r="C48" s="221">
        <v>1.1381862262200004</v>
      </c>
      <c r="D48" s="221">
        <v>1.1319024136087732</v>
      </c>
      <c r="E48" s="221">
        <v>1.1204518639838799</v>
      </c>
      <c r="F48" s="221">
        <v>1.1834252413681392</v>
      </c>
      <c r="G48" s="221">
        <v>1.2745798165589768</v>
      </c>
      <c r="H48" s="221">
        <v>1.0718940627366842</v>
      </c>
      <c r="I48" s="221">
        <v>1.2778720740003164</v>
      </c>
      <c r="J48" s="223"/>
      <c r="K48" s="221">
        <f t="shared" si="0"/>
        <v>1.1711873854966817</v>
      </c>
      <c r="L48" s="221">
        <f t="shared" si="1"/>
        <v>1.2019427986660292</v>
      </c>
    </row>
    <row r="49" spans="1:12" x14ac:dyDescent="0.35">
      <c r="A49" s="210" t="s">
        <v>48</v>
      </c>
      <c r="B49" s="221"/>
      <c r="C49" s="221">
        <v>1.2051459827794293</v>
      </c>
      <c r="D49" s="221">
        <v>1.1463569524939894</v>
      </c>
      <c r="E49" s="221">
        <v>1.0820568234025856</v>
      </c>
      <c r="F49" s="221">
        <v>1.0613464190397115</v>
      </c>
      <c r="G49" s="221">
        <v>1.0137628262657594</v>
      </c>
      <c r="H49" s="221">
        <v>1.0219646396696709</v>
      </c>
      <c r="I49" s="221">
        <v>1.0597645908769493</v>
      </c>
      <c r="J49" s="223"/>
      <c r="K49" s="221">
        <f t="shared" si="0"/>
        <v>1.0843426049325851</v>
      </c>
      <c r="L49" s="221">
        <f t="shared" si="1"/>
        <v>1.0392096189630229</v>
      </c>
    </row>
    <row r="50" spans="1:12" x14ac:dyDescent="0.35">
      <c r="A50" s="210" t="s">
        <v>49</v>
      </c>
      <c r="B50" s="221"/>
      <c r="C50" s="221">
        <v>0.79875223829504383</v>
      </c>
      <c r="D50" s="221">
        <v>0.88579800040811496</v>
      </c>
      <c r="E50" s="221">
        <v>0.88826819027009718</v>
      </c>
      <c r="F50" s="221">
        <v>0.72381818970426692</v>
      </c>
      <c r="G50" s="221">
        <v>0.87896716980018708</v>
      </c>
      <c r="H50" s="221">
        <v>0.8594307607972812</v>
      </c>
      <c r="I50" s="253">
        <v>0.76694073767768711</v>
      </c>
      <c r="J50" s="223"/>
      <c r="K50" s="221">
        <f t="shared" si="0"/>
        <v>0.82885361242181121</v>
      </c>
      <c r="L50" s="221">
        <f t="shared" si="1"/>
        <v>0.80728921449485558</v>
      </c>
    </row>
    <row r="51" spans="1:12" x14ac:dyDescent="0.35">
      <c r="A51" s="210" t="s">
        <v>50</v>
      </c>
      <c r="B51" s="221"/>
      <c r="C51" s="221">
        <v>0.86498871008769973</v>
      </c>
      <c r="D51" s="221">
        <v>0.81168218861081975</v>
      </c>
      <c r="E51" s="221">
        <v>0.65974231713900999</v>
      </c>
      <c r="F51" s="221">
        <v>0.72718193133181119</v>
      </c>
      <c r="G51" s="221">
        <v>0.6935499903183967</v>
      </c>
      <c r="H51" s="221">
        <v>0.72441255403813154</v>
      </c>
      <c r="I51" s="221">
        <v>0.73055189693033984</v>
      </c>
      <c r="J51" s="223"/>
      <c r="K51" s="221">
        <f t="shared" si="0"/>
        <v>0.74458708406517271</v>
      </c>
      <c r="L51" s="221">
        <f t="shared" si="1"/>
        <v>0.71892409315466987</v>
      </c>
    </row>
    <row r="52" spans="1:12" x14ac:dyDescent="0.35">
      <c r="A52" s="210" t="s">
        <v>51</v>
      </c>
      <c r="B52" s="221"/>
      <c r="C52" s="221">
        <v>1.1208512028342952</v>
      </c>
      <c r="D52" s="221">
        <v>0.98411527966074031</v>
      </c>
      <c r="E52" s="221">
        <v>1.0894973227675786</v>
      </c>
      <c r="F52" s="221">
        <v>0.99984375660464164</v>
      </c>
      <c r="G52" s="221">
        <v>0.89885804826085336</v>
      </c>
      <c r="H52" s="221">
        <v>0.99652825004603818</v>
      </c>
      <c r="I52" s="221">
        <v>0.84416281073986943</v>
      </c>
      <c r="J52" s="223"/>
      <c r="K52" s="221">
        <f t="shared" si="0"/>
        <v>0.99055095298771678</v>
      </c>
      <c r="L52" s="221">
        <f t="shared" si="1"/>
        <v>0.93484821641285065</v>
      </c>
    </row>
    <row r="53" spans="1:12" x14ac:dyDescent="0.35">
      <c r="A53" s="210" t="s">
        <v>52</v>
      </c>
      <c r="B53" s="221"/>
      <c r="C53" s="221">
        <v>0.95997177989236926</v>
      </c>
      <c r="D53" s="221">
        <v>0.98772987203918339</v>
      </c>
      <c r="E53" s="221">
        <v>0.80783163477363296</v>
      </c>
      <c r="F53" s="221">
        <v>1.141870923631517</v>
      </c>
      <c r="G53" s="221">
        <v>0.85720474700390947</v>
      </c>
      <c r="H53" s="221">
        <v>0.881650699216181</v>
      </c>
      <c r="I53" s="221">
        <v>1.0663004376771841</v>
      </c>
      <c r="J53" s="223"/>
      <c r="K53" s="221">
        <f t="shared" si="0"/>
        <v>0.95750858489056834</v>
      </c>
      <c r="L53" s="221">
        <f t="shared" si="1"/>
        <v>0.98675670188219788</v>
      </c>
    </row>
    <row r="54" spans="1:12" x14ac:dyDescent="0.35">
      <c r="A54" s="210" t="s">
        <v>53</v>
      </c>
      <c r="B54" s="221"/>
      <c r="C54" s="221">
        <v>0.48563633961233327</v>
      </c>
      <c r="D54" s="221">
        <v>0.50433556959494918</v>
      </c>
      <c r="E54" s="221">
        <v>0.45672800690843307</v>
      </c>
      <c r="F54" s="221">
        <v>0.51419943269750401</v>
      </c>
      <c r="G54" s="221">
        <v>0.49266327716277408</v>
      </c>
      <c r="H54" s="221">
        <v>0.60082383445844867</v>
      </c>
      <c r="I54" s="221">
        <v>0.5164801339185241</v>
      </c>
      <c r="J54" s="223"/>
      <c r="K54" s="221">
        <f t="shared" si="0"/>
        <v>0.51012379919328088</v>
      </c>
      <c r="L54" s="221">
        <f t="shared" si="1"/>
        <v>0.53104166955931276</v>
      </c>
    </row>
    <row r="55" spans="1:12" x14ac:dyDescent="0.35">
      <c r="A55" s="210" t="s">
        <v>54</v>
      </c>
      <c r="B55" s="221"/>
      <c r="C55" s="221">
        <v>1.0212712415226421</v>
      </c>
      <c r="D55" s="221">
        <v>1.1851797341655363</v>
      </c>
      <c r="E55" s="221">
        <v>1.0111408865477809</v>
      </c>
      <c r="F55" s="221">
        <v>1.0057796895509268</v>
      </c>
      <c r="G55" s="221">
        <v>0.9387441649524968</v>
      </c>
      <c r="H55" s="221">
        <v>1.0812607179728946</v>
      </c>
      <c r="I55" s="221">
        <v>0.86375819059641634</v>
      </c>
      <c r="J55" s="223"/>
      <c r="K55" s="221">
        <f t="shared" si="0"/>
        <v>1.0153049464726707</v>
      </c>
      <c r="L55" s="221">
        <f t="shared" si="1"/>
        <v>0.9723856907681836</v>
      </c>
    </row>
    <row r="56" spans="1:12" x14ac:dyDescent="0.35">
      <c r="A56" s="210" t="s">
        <v>55</v>
      </c>
      <c r="B56" s="221"/>
      <c r="C56" s="221">
        <v>0.69980194722928668</v>
      </c>
      <c r="D56" s="221">
        <v>0.63293393847122525</v>
      </c>
      <c r="E56" s="221">
        <v>0.57426215302788974</v>
      </c>
      <c r="F56" s="221">
        <v>0.60584298974189288</v>
      </c>
      <c r="G56" s="221">
        <v>0.73870565557904255</v>
      </c>
      <c r="H56" s="221">
        <v>0.82588381015527013</v>
      </c>
      <c r="I56" s="221">
        <v>0.85093404212299184</v>
      </c>
      <c r="J56" s="223"/>
      <c r="K56" s="221">
        <f t="shared" si="0"/>
        <v>0.70405207661822844</v>
      </c>
      <c r="L56" s="221">
        <f t="shared" si="1"/>
        <v>0.75534162439979935</v>
      </c>
    </row>
    <row r="57" spans="1:12" x14ac:dyDescent="0.35">
      <c r="A57" s="210" t="s">
        <v>56</v>
      </c>
      <c r="B57" s="221"/>
      <c r="C57" s="221">
        <v>1.1446608059435812</v>
      </c>
      <c r="D57" s="221">
        <v>0.95313816022866626</v>
      </c>
      <c r="E57" s="221">
        <v>0.83556498812959856</v>
      </c>
      <c r="F57" s="221">
        <v>0.95043011735984051</v>
      </c>
      <c r="G57" s="221">
        <v>0.83501985995854155</v>
      </c>
      <c r="H57" s="221">
        <v>0.93422267169722595</v>
      </c>
      <c r="I57" s="221">
        <v>0.95903539593186682</v>
      </c>
      <c r="J57" s="223"/>
      <c r="K57" s="221">
        <f t="shared" si="0"/>
        <v>0.94458171417847436</v>
      </c>
      <c r="L57" s="221">
        <f t="shared" si="1"/>
        <v>0.91967701123686874</v>
      </c>
    </row>
    <row r="58" spans="1:12" x14ac:dyDescent="0.35">
      <c r="A58" s="210" t="s">
        <v>57</v>
      </c>
      <c r="B58" s="221"/>
      <c r="C58" s="221">
        <v>0.92685988561871069</v>
      </c>
      <c r="D58" s="221">
        <v>0.92383414335529535</v>
      </c>
      <c r="E58" s="221">
        <v>0.92278183004396419</v>
      </c>
      <c r="F58" s="221">
        <v>0.88323168064574997</v>
      </c>
      <c r="G58" s="221">
        <v>0.82485429230809648</v>
      </c>
      <c r="H58" s="221">
        <v>0.877795515874497</v>
      </c>
      <c r="I58" s="221">
        <v>0.84723128561890315</v>
      </c>
      <c r="J58" s="223"/>
      <c r="K58" s="221">
        <f t="shared" si="0"/>
        <v>0.88665551906645956</v>
      </c>
      <c r="L58" s="221">
        <f t="shared" si="1"/>
        <v>0.85827819361181168</v>
      </c>
    </row>
    <row r="59" spans="1:12" x14ac:dyDescent="0.35">
      <c r="A59" s="210" t="s">
        <v>58</v>
      </c>
      <c r="B59" s="221"/>
      <c r="C59" s="221">
        <v>0.78224819830942216</v>
      </c>
      <c r="D59" s="221">
        <v>0.85838255267220842</v>
      </c>
      <c r="E59" s="221">
        <v>0.81523082763939514</v>
      </c>
      <c r="F59" s="221">
        <v>0.79241296185515797</v>
      </c>
      <c r="G59" s="221">
        <v>0.80810128884102661</v>
      </c>
      <c r="H59" s="221">
        <v>0.94612230547631015</v>
      </c>
      <c r="I59" s="221">
        <v>0.95814706649240777</v>
      </c>
      <c r="J59" s="223"/>
      <c r="K59" s="221">
        <f t="shared" si="0"/>
        <v>0.85152074304084668</v>
      </c>
      <c r="L59" s="221">
        <f t="shared" si="1"/>
        <v>0.87619590566622574</v>
      </c>
    </row>
    <row r="60" spans="1:12" x14ac:dyDescent="0.35">
      <c r="A60" s="210" t="s">
        <v>59</v>
      </c>
      <c r="B60" s="221"/>
      <c r="C60" s="221">
        <v>0.9300388252799312</v>
      </c>
      <c r="D60" s="221">
        <v>0.95005189445463278</v>
      </c>
      <c r="E60" s="221">
        <v>0.97458004149930344</v>
      </c>
      <c r="F60" s="221">
        <v>0.86628969529856825</v>
      </c>
      <c r="G60" s="221">
        <v>0.8669838757333862</v>
      </c>
      <c r="H60" s="221">
        <v>0.92695137297082142</v>
      </c>
      <c r="I60" s="221">
        <v>1.0010825355890209</v>
      </c>
      <c r="J60" s="223"/>
      <c r="K60" s="221">
        <f t="shared" si="0"/>
        <v>0.93085403440366632</v>
      </c>
      <c r="L60" s="221">
        <f t="shared" si="1"/>
        <v>0.9153268698979492</v>
      </c>
    </row>
    <row r="61" spans="1:12" x14ac:dyDescent="0.35">
      <c r="A61" s="210" t="s">
        <v>60</v>
      </c>
      <c r="B61" s="221"/>
      <c r="C61" s="221">
        <v>0.96070503789817041</v>
      </c>
      <c r="D61" s="221">
        <v>1.0150554941285153</v>
      </c>
      <c r="E61" s="221">
        <v>0.91757967737293811</v>
      </c>
      <c r="F61" s="221">
        <v>0.95785077611726177</v>
      </c>
      <c r="G61" s="221">
        <v>0.80751998369534406</v>
      </c>
      <c r="H61" s="221">
        <v>0.95412130729717159</v>
      </c>
      <c r="I61" s="221">
        <v>1</v>
      </c>
      <c r="J61" s="223"/>
      <c r="K61" s="221">
        <f t="shared" si="0"/>
        <v>0.94469032521562879</v>
      </c>
      <c r="L61" s="221">
        <f t="shared" si="1"/>
        <v>0.92987301677744438</v>
      </c>
    </row>
    <row r="62" spans="1:12" x14ac:dyDescent="0.35">
      <c r="A62" s="210" t="s">
        <v>61</v>
      </c>
      <c r="B62" s="221"/>
      <c r="C62" s="221">
        <v>1.1476123869416823</v>
      </c>
      <c r="D62" s="221">
        <v>1.2040614874827751</v>
      </c>
      <c r="E62" s="221">
        <v>1.6318375738835922</v>
      </c>
      <c r="F62" s="221">
        <v>2.1285019828193796</v>
      </c>
      <c r="G62" s="221">
        <v>2.3709402022823296</v>
      </c>
      <c r="H62" s="221">
        <v>1.5868835778409327</v>
      </c>
      <c r="I62" s="221">
        <v>1.2301789795676996</v>
      </c>
      <c r="J62" s="223"/>
      <c r="K62" s="221">
        <f t="shared" si="0"/>
        <v>1.6142880272597702</v>
      </c>
      <c r="L62" s="221">
        <f t="shared" si="1"/>
        <v>1.8291261856275853</v>
      </c>
    </row>
    <row r="63" spans="1:12" x14ac:dyDescent="0.35">
      <c r="A63" s="210" t="s">
        <v>62</v>
      </c>
      <c r="B63" s="221"/>
      <c r="C63" s="221">
        <v>0.85142130724196297</v>
      </c>
      <c r="D63" s="221">
        <v>0.86409154040856151</v>
      </c>
      <c r="E63" s="221">
        <v>0.87305050816136109</v>
      </c>
      <c r="F63" s="221">
        <v>0.97048500898094303</v>
      </c>
      <c r="G63" s="221">
        <v>0.83475183963879507</v>
      </c>
      <c r="H63" s="221">
        <v>0.76772004238235347</v>
      </c>
      <c r="I63" s="221">
        <v>0.74151362967240886</v>
      </c>
      <c r="J63" s="223"/>
      <c r="K63" s="221">
        <f t="shared" si="0"/>
        <v>0.84329055378376938</v>
      </c>
      <c r="L63" s="221">
        <f t="shared" si="1"/>
        <v>0.82861763016862511</v>
      </c>
    </row>
    <row r="64" spans="1:12" x14ac:dyDescent="0.35">
      <c r="A64" s="210" t="s">
        <v>63</v>
      </c>
      <c r="B64" s="221"/>
      <c r="C64" s="221">
        <v>0.97888433816997755</v>
      </c>
      <c r="D64" s="221">
        <v>0.99199994661852764</v>
      </c>
      <c r="E64" s="221">
        <v>0.99405529647020119</v>
      </c>
      <c r="F64" s="221">
        <v>0.95675052740381861</v>
      </c>
      <c r="G64" s="221">
        <v>0.86917828022146404</v>
      </c>
      <c r="H64" s="221">
        <v>0.87954919656612718</v>
      </c>
      <c r="I64" s="221">
        <v>0.9846969715485786</v>
      </c>
      <c r="J64" s="223"/>
      <c r="K64" s="221">
        <f t="shared" si="0"/>
        <v>0.95073065099981358</v>
      </c>
      <c r="L64" s="221">
        <f t="shared" si="1"/>
        <v>0.92254374393499705</v>
      </c>
    </row>
    <row r="65" spans="1:12" x14ac:dyDescent="0.35">
      <c r="A65" s="210" t="s">
        <v>64</v>
      </c>
      <c r="B65" s="221"/>
      <c r="C65" s="221">
        <v>0.94424564825284885</v>
      </c>
      <c r="D65" s="221">
        <v>0.89461494352199789</v>
      </c>
      <c r="E65" s="221">
        <v>0.91600814873058145</v>
      </c>
      <c r="F65" s="221">
        <v>0.86361476937348203</v>
      </c>
      <c r="G65" s="221">
        <v>0.64654783467259691</v>
      </c>
      <c r="H65" s="221">
        <v>0.97629077938728304</v>
      </c>
      <c r="I65" s="221">
        <v>0.91431575403103993</v>
      </c>
      <c r="J65" s="223"/>
      <c r="K65" s="221">
        <f t="shared" si="0"/>
        <v>0.87937683970997571</v>
      </c>
      <c r="L65" s="221">
        <f t="shared" si="1"/>
        <v>0.8501922843661005</v>
      </c>
    </row>
    <row r="66" spans="1:12" x14ac:dyDescent="0.35">
      <c r="A66" s="252" t="s">
        <v>77</v>
      </c>
      <c r="B66" s="221"/>
      <c r="C66" s="221">
        <v>0.96781090509061851</v>
      </c>
      <c r="D66" s="221">
        <v>0.92706962590269326</v>
      </c>
      <c r="E66" s="221">
        <v>0.82323972144984681</v>
      </c>
      <c r="F66" s="221">
        <v>0.95941236222709458</v>
      </c>
      <c r="G66" s="221">
        <v>0.81422001608300021</v>
      </c>
      <c r="H66" s="221">
        <v>0.61730660520853409</v>
      </c>
      <c r="I66" s="221">
        <v>0.63373969439298095</v>
      </c>
      <c r="J66" s="223"/>
      <c r="K66" s="221">
        <f t="shared" si="0"/>
        <v>0.82039984719353831</v>
      </c>
      <c r="L66" s="221">
        <f t="shared" si="1"/>
        <v>0.75616966947790254</v>
      </c>
    </row>
    <row r="67" spans="1:12" x14ac:dyDescent="0.35">
      <c r="A67" s="210" t="s">
        <v>65</v>
      </c>
      <c r="B67" s="221"/>
      <c r="C67" s="221">
        <v>1.0050675809562231</v>
      </c>
      <c r="D67" s="221">
        <v>0.86417661193155715</v>
      </c>
      <c r="E67" s="221">
        <v>1.0516524790122579</v>
      </c>
      <c r="F67" s="221">
        <v>1.1061984723720348</v>
      </c>
      <c r="G67" s="221">
        <v>1.0516620158682231</v>
      </c>
      <c r="H67" s="221">
        <v>0.97654949106699307</v>
      </c>
      <c r="I67" s="221">
        <v>0.87899890561812721</v>
      </c>
      <c r="J67" s="223"/>
      <c r="K67" s="221">
        <f t="shared" ref="K67:K79" si="2">AVERAGE(C67:I67)</f>
        <v>0.99061507954648786</v>
      </c>
      <c r="L67" s="221">
        <f t="shared" ref="L67:L79" si="3">AVERAGE(F67:I67)</f>
        <v>1.0033522212313446</v>
      </c>
    </row>
    <row r="68" spans="1:12" x14ac:dyDescent="0.35">
      <c r="A68" s="210" t="s">
        <v>66</v>
      </c>
      <c r="B68" s="221"/>
      <c r="C68" s="221">
        <v>0.80460170949288712</v>
      </c>
      <c r="D68" s="221">
        <v>0.8712494545239261</v>
      </c>
      <c r="E68" s="221">
        <v>0.7447182741669337</v>
      </c>
      <c r="F68" s="221">
        <v>0.72157630949849205</v>
      </c>
      <c r="G68" s="221">
        <v>0.79426036928186328</v>
      </c>
      <c r="H68" s="221">
        <v>0.74194090419461034</v>
      </c>
      <c r="I68" s="221">
        <v>0.64577884997085311</v>
      </c>
      <c r="J68" s="223"/>
      <c r="K68" s="221">
        <f t="shared" si="2"/>
        <v>0.7605894101613665</v>
      </c>
      <c r="L68" s="221">
        <f t="shared" si="3"/>
        <v>0.72588910823645469</v>
      </c>
    </row>
    <row r="69" spans="1:12" x14ac:dyDescent="0.35">
      <c r="A69" s="210" t="s">
        <v>67</v>
      </c>
      <c r="B69" s="221"/>
      <c r="C69" s="221">
        <v>0.71171615497937091</v>
      </c>
      <c r="D69" s="221">
        <v>0.75039873579740501</v>
      </c>
      <c r="E69" s="221">
        <v>0.81074165823704547</v>
      </c>
      <c r="F69" s="221">
        <v>0.84344243746099645</v>
      </c>
      <c r="G69" s="221">
        <v>0.76593903931309326</v>
      </c>
      <c r="H69" s="221">
        <v>0.81728524288636162</v>
      </c>
      <c r="I69" s="221">
        <v>0.78816446225337267</v>
      </c>
      <c r="J69" s="223"/>
      <c r="K69" s="221">
        <f t="shared" si="2"/>
        <v>0.78395539013252069</v>
      </c>
      <c r="L69" s="221">
        <f t="shared" si="3"/>
        <v>0.80370779547845594</v>
      </c>
    </row>
    <row r="70" spans="1:12" x14ac:dyDescent="0.35">
      <c r="A70" s="210" t="s">
        <v>68</v>
      </c>
      <c r="B70" s="221"/>
      <c r="C70" s="221">
        <v>1.0314736200806798</v>
      </c>
      <c r="D70" s="221">
        <v>1.0622935038494257</v>
      </c>
      <c r="E70" s="221">
        <v>0.90407733091687037</v>
      </c>
      <c r="F70" s="221">
        <v>0.7929676117598391</v>
      </c>
      <c r="G70" s="221">
        <v>0.68924194262802962</v>
      </c>
      <c r="H70" s="221">
        <v>0.8019901116617405</v>
      </c>
      <c r="I70" s="221">
        <v>0.89099563718655406</v>
      </c>
      <c r="J70" s="223"/>
      <c r="K70" s="221">
        <f t="shared" si="2"/>
        <v>0.88186282258330562</v>
      </c>
      <c r="L70" s="221">
        <f t="shared" si="3"/>
        <v>0.79379882580904082</v>
      </c>
    </row>
    <row r="71" spans="1:12" x14ac:dyDescent="0.35">
      <c r="A71" s="210" t="s">
        <v>69</v>
      </c>
      <c r="B71" s="221"/>
      <c r="C71" s="221">
        <v>0.89174327613374094</v>
      </c>
      <c r="D71" s="221">
        <v>0.94825004708615357</v>
      </c>
      <c r="E71" s="221">
        <v>0.87069034137613277</v>
      </c>
      <c r="F71" s="221">
        <v>0.81401315856818046</v>
      </c>
      <c r="G71" s="221">
        <v>0.73583198746056644</v>
      </c>
      <c r="H71" s="221">
        <v>0.81030539263541457</v>
      </c>
      <c r="I71" s="221">
        <v>0.81685026466184174</v>
      </c>
      <c r="J71" s="223"/>
      <c r="K71" s="221">
        <f t="shared" si="2"/>
        <v>0.84109778113171862</v>
      </c>
      <c r="L71" s="221">
        <f t="shared" si="3"/>
        <v>0.79425020083150077</v>
      </c>
    </row>
    <row r="72" spans="1:12" x14ac:dyDescent="0.35">
      <c r="A72" s="210" t="s">
        <v>70</v>
      </c>
      <c r="B72" s="221"/>
      <c r="C72" s="221">
        <v>0.65409393375679847</v>
      </c>
      <c r="D72" s="221">
        <v>0.59933523616059325</v>
      </c>
      <c r="E72" s="221">
        <v>0.60756185213619907</v>
      </c>
      <c r="F72" s="221">
        <v>0.58018275223444893</v>
      </c>
      <c r="G72" s="221">
        <v>0.60002708138003658</v>
      </c>
      <c r="H72" s="221">
        <v>0.67556181607304255</v>
      </c>
      <c r="I72" s="221">
        <v>0.56364516038401624</v>
      </c>
      <c r="J72" s="223"/>
      <c r="K72" s="221">
        <f t="shared" si="2"/>
        <v>0.6114868331607336</v>
      </c>
      <c r="L72" s="221">
        <f t="shared" si="3"/>
        <v>0.60485420251788602</v>
      </c>
    </row>
    <row r="73" spans="1:12" x14ac:dyDescent="0.35">
      <c r="A73" s="210" t="s">
        <v>71</v>
      </c>
      <c r="B73" s="221"/>
      <c r="C73" s="221">
        <v>0.74555146982838216</v>
      </c>
      <c r="D73" s="221">
        <v>0.82112732491933382</v>
      </c>
      <c r="E73" s="221">
        <v>0.89518553161297065</v>
      </c>
      <c r="F73" s="221">
        <v>0.90543651904304434</v>
      </c>
      <c r="G73" s="221">
        <v>0.88457802135076091</v>
      </c>
      <c r="H73" s="221">
        <v>0.83964332633645211</v>
      </c>
      <c r="I73" s="221">
        <v>0.98924138040223275</v>
      </c>
      <c r="J73" s="223"/>
      <c r="K73" s="221">
        <f t="shared" si="2"/>
        <v>0.86868051049902528</v>
      </c>
      <c r="L73" s="221">
        <f t="shared" si="3"/>
        <v>0.90472481178312247</v>
      </c>
    </row>
    <row r="74" spans="1:12" x14ac:dyDescent="0.35">
      <c r="A74" s="210" t="s">
        <v>72</v>
      </c>
      <c r="B74" s="221"/>
      <c r="C74" s="221">
        <v>0.66361770327337888</v>
      </c>
      <c r="D74" s="221">
        <v>0.73361546313612447</v>
      </c>
      <c r="E74" s="221">
        <v>0.70956340426671827</v>
      </c>
      <c r="F74" s="221">
        <v>0.67445346326109534</v>
      </c>
      <c r="G74" s="221">
        <v>0.66017188668552662</v>
      </c>
      <c r="H74" s="221">
        <v>0.63689116822748959</v>
      </c>
      <c r="I74" s="221">
        <v>0.6640665688609072</v>
      </c>
      <c r="J74" s="223"/>
      <c r="K74" s="221">
        <f t="shared" si="2"/>
        <v>0.67748280824446283</v>
      </c>
      <c r="L74" s="221">
        <f t="shared" si="3"/>
        <v>0.65889577175875469</v>
      </c>
    </row>
    <row r="75" spans="1:12" x14ac:dyDescent="0.35">
      <c r="A75" s="210" t="s">
        <v>73</v>
      </c>
      <c r="B75" s="221"/>
      <c r="C75" s="221">
        <v>1.0670945205192048</v>
      </c>
      <c r="D75" s="221">
        <v>1.0273921876888421</v>
      </c>
      <c r="E75" s="221">
        <v>0.95886118785877017</v>
      </c>
      <c r="F75" s="221">
        <v>0.91485655303897306</v>
      </c>
      <c r="G75" s="221">
        <v>1.0157250054467515</v>
      </c>
      <c r="H75" s="221">
        <v>0.92652627021394685</v>
      </c>
      <c r="I75" s="221">
        <v>0.99211411986640419</v>
      </c>
      <c r="J75" s="223"/>
      <c r="K75" s="221">
        <f t="shared" si="2"/>
        <v>0.98608140637612751</v>
      </c>
      <c r="L75" s="221">
        <f t="shared" si="3"/>
        <v>0.96230548714151887</v>
      </c>
    </row>
    <row r="76" spans="1:12" x14ac:dyDescent="0.35">
      <c r="A76" s="210" t="s">
        <v>74</v>
      </c>
      <c r="B76" s="221"/>
      <c r="C76" s="221">
        <v>0.52428255884294894</v>
      </c>
      <c r="D76" s="221">
        <v>0.57352741694703635</v>
      </c>
      <c r="E76" s="221">
        <v>0.6763534716306997</v>
      </c>
      <c r="F76" s="221">
        <v>0.53437171526428096</v>
      </c>
      <c r="G76" s="221">
        <v>0.61934894151768383</v>
      </c>
      <c r="H76" s="221">
        <v>0.60611211644286689</v>
      </c>
      <c r="I76" s="221">
        <v>0.71430288407159648</v>
      </c>
      <c r="J76" s="223"/>
      <c r="K76" s="221">
        <f t="shared" si="2"/>
        <v>0.60689987210244478</v>
      </c>
      <c r="L76" s="221">
        <f t="shared" si="3"/>
        <v>0.61853391432410698</v>
      </c>
    </row>
    <row r="77" spans="1:12" x14ac:dyDescent="0.35">
      <c r="A77" s="210" t="s">
        <v>75</v>
      </c>
      <c r="B77" s="221"/>
      <c r="C77" s="221">
        <v>0.80168061515060107</v>
      </c>
      <c r="D77" s="221">
        <v>0.71650750656466522</v>
      </c>
      <c r="E77" s="221">
        <v>0.70245778547552828</v>
      </c>
      <c r="F77" s="221">
        <v>0.63305951938405935</v>
      </c>
      <c r="G77" s="221">
        <v>0.67898000582934326</v>
      </c>
      <c r="H77" s="221">
        <v>0.66564445855644072</v>
      </c>
      <c r="I77" s="221">
        <v>0.66722314442304664</v>
      </c>
      <c r="J77" s="223"/>
      <c r="K77" s="221">
        <f t="shared" si="2"/>
        <v>0.69507900505481213</v>
      </c>
      <c r="L77" s="221">
        <f t="shared" si="3"/>
        <v>0.66122678204822249</v>
      </c>
    </row>
    <row r="78" spans="1:12" ht="15" thickBot="1" x14ac:dyDescent="0.4">
      <c r="A78" s="211" t="s">
        <v>76</v>
      </c>
      <c r="B78" s="221"/>
      <c r="C78" s="221">
        <v>0.61315915249526909</v>
      </c>
      <c r="D78" s="221">
        <v>0.53197391220123857</v>
      </c>
      <c r="E78" s="221">
        <v>0.49358997195066862</v>
      </c>
      <c r="F78" s="221">
        <v>0.56586771166839456</v>
      </c>
      <c r="G78" s="221">
        <v>0.57959798141074048</v>
      </c>
      <c r="H78" s="221">
        <v>0.52796359858578168</v>
      </c>
      <c r="I78" s="221">
        <v>0.49077149049752822</v>
      </c>
      <c r="J78" s="223"/>
      <c r="K78" s="221">
        <f t="shared" si="2"/>
        <v>0.54327483125851728</v>
      </c>
      <c r="L78" s="221">
        <f t="shared" si="3"/>
        <v>0.54105019554061129</v>
      </c>
    </row>
    <row r="79" spans="1:12" x14ac:dyDescent="0.35">
      <c r="A79" s="279" t="s">
        <v>179</v>
      </c>
      <c r="B79" s="259"/>
      <c r="C79" s="278">
        <v>0.86939068077925963</v>
      </c>
      <c r="D79" s="278">
        <v>0.88368179524662049</v>
      </c>
      <c r="E79" s="278">
        <v>0.85438854076608894</v>
      </c>
      <c r="F79" s="278">
        <v>0.84725320286058625</v>
      </c>
      <c r="G79" s="278">
        <v>0.82877733334963311</v>
      </c>
      <c r="H79" s="278">
        <v>0.87599799218625574</v>
      </c>
      <c r="I79" s="278">
        <v>0.94508851449643971</v>
      </c>
      <c r="J79" s="260"/>
      <c r="K79" s="278">
        <f t="shared" si="2"/>
        <v>0.87208257995498339</v>
      </c>
      <c r="L79" s="278">
        <f t="shared" si="3"/>
        <v>0.8742792607232287</v>
      </c>
    </row>
    <row r="80" spans="1:12" x14ac:dyDescent="0.35">
      <c r="B80" s="222"/>
      <c r="C80" s="223"/>
      <c r="D80" s="223"/>
      <c r="E80" s="223"/>
      <c r="F80" s="223"/>
      <c r="G80" s="223"/>
      <c r="H80" s="223"/>
      <c r="I80" s="223"/>
      <c r="J80" s="231"/>
      <c r="K80" s="225"/>
      <c r="L80" s="225"/>
    </row>
    <row r="81" spans="1:12" x14ac:dyDescent="0.35">
      <c r="A81" s="224" t="s">
        <v>184</v>
      </c>
      <c r="B81" s="219"/>
      <c r="C81" s="218">
        <f t="shared" ref="C81:I81" si="4">AVERAGE(C2:C78)</f>
        <v>0.84540295024250733</v>
      </c>
      <c r="D81" s="218">
        <f t="shared" si="4"/>
        <v>0.8576517812128428</v>
      </c>
      <c r="E81" s="218">
        <f t="shared" si="4"/>
        <v>0.83300348987821715</v>
      </c>
      <c r="F81" s="218">
        <f t="shared" si="4"/>
        <v>0.82420009949854944</v>
      </c>
      <c r="G81" s="218">
        <f t="shared" si="4"/>
        <v>0.81416931519436408</v>
      </c>
      <c r="H81" s="218">
        <f t="shared" si="4"/>
        <v>0.83483551582619808</v>
      </c>
      <c r="I81" s="218">
        <f t="shared" si="4"/>
        <v>0.87024669449500169</v>
      </c>
      <c r="J81" s="218"/>
      <c r="K81" s="218">
        <f t="shared" ref="K81:L81" si="5">AVERAGE(K2:K78)</f>
        <v>0.8399299780496684</v>
      </c>
      <c r="L81" s="218">
        <f t="shared" si="5"/>
        <v>0.83586290625352844</v>
      </c>
    </row>
    <row r="82" spans="1:12" x14ac:dyDescent="0.35">
      <c r="A82" s="224" t="s">
        <v>154</v>
      </c>
      <c r="B82" s="219"/>
      <c r="C82" s="226">
        <f t="shared" ref="C82:I82" si="6">MEDIAN(C2:C78)</f>
        <v>0.83171113381300621</v>
      </c>
      <c r="D82" s="226">
        <f t="shared" si="6"/>
        <v>0.8712494545239261</v>
      </c>
      <c r="E82" s="226">
        <f t="shared" si="6"/>
        <v>0.83780162744896058</v>
      </c>
      <c r="F82" s="226">
        <f t="shared" si="6"/>
        <v>0.84931675662192363</v>
      </c>
      <c r="G82" s="226">
        <f t="shared" si="6"/>
        <v>0.81422001608300021</v>
      </c>
      <c r="H82" s="226">
        <f t="shared" si="6"/>
        <v>0.8317655706645295</v>
      </c>
      <c r="I82" s="226">
        <f t="shared" si="6"/>
        <v>0.88664488409904785</v>
      </c>
      <c r="J82" s="226"/>
      <c r="K82" s="226">
        <f t="shared" ref="K82:L82" si="7">MEDIAN(K2:K78)</f>
        <v>0.8493668631606065</v>
      </c>
      <c r="L82" s="226">
        <f t="shared" si="7"/>
        <v>0.84095994134385488</v>
      </c>
    </row>
    <row r="83" spans="1:12" x14ac:dyDescent="0.35">
      <c r="A83" s="224" t="s">
        <v>155</v>
      </c>
      <c r="B83" s="219"/>
      <c r="C83" s="218">
        <f t="shared" ref="C83:I83" si="8">STDEV(C2:C78)</f>
        <v>0.17858162685106732</v>
      </c>
      <c r="D83" s="218">
        <f t="shared" si="8"/>
        <v>0.18025625245739638</v>
      </c>
      <c r="E83" s="218">
        <f t="shared" si="8"/>
        <v>0.20001362175514684</v>
      </c>
      <c r="F83" s="218">
        <f t="shared" si="8"/>
        <v>0.23386663543756181</v>
      </c>
      <c r="G83" s="218">
        <f t="shared" si="8"/>
        <v>0.240123854928391</v>
      </c>
      <c r="H83" s="218">
        <f t="shared" si="8"/>
        <v>0.18353974850808286</v>
      </c>
      <c r="I83" s="218">
        <f t="shared" si="8"/>
        <v>0.17894041376488209</v>
      </c>
      <c r="J83" s="218"/>
      <c r="K83" s="218">
        <f t="shared" ref="K83:L83" si="9">STDEV(K2:K78)</f>
        <v>0.17567394154531218</v>
      </c>
      <c r="L83" s="218">
        <f t="shared" si="9"/>
        <v>0.19032758128356556</v>
      </c>
    </row>
    <row r="84" spans="1:12" x14ac:dyDescent="0.35">
      <c r="A84" s="224" t="s">
        <v>185</v>
      </c>
      <c r="B84" s="219"/>
      <c r="C84" s="218">
        <f t="shared" ref="C84:I84" si="10">MIN(C2:C78)</f>
        <v>0.39739275052961293</v>
      </c>
      <c r="D84" s="218">
        <f t="shared" si="10"/>
        <v>0.40734585454241234</v>
      </c>
      <c r="E84" s="218">
        <f t="shared" si="10"/>
        <v>0.38593571028559143</v>
      </c>
      <c r="F84" s="218">
        <f t="shared" si="10"/>
        <v>0.31026655600633707</v>
      </c>
      <c r="G84" s="218">
        <f t="shared" si="10"/>
        <v>0.33370094466360767</v>
      </c>
      <c r="H84" s="218">
        <f t="shared" si="10"/>
        <v>0.41592022638935655</v>
      </c>
      <c r="I84" s="218">
        <f t="shared" si="10"/>
        <v>0.49077149049752822</v>
      </c>
      <c r="J84" s="218"/>
      <c r="K84" s="218">
        <f t="shared" ref="K84:L84" si="11">MIN(K2:K78)</f>
        <v>0.39472281822957367</v>
      </c>
      <c r="L84" s="218">
        <f t="shared" si="11"/>
        <v>0.3930963530623498</v>
      </c>
    </row>
    <row r="85" spans="1:12" x14ac:dyDescent="0.35">
      <c r="A85" s="224" t="s">
        <v>186</v>
      </c>
      <c r="B85" s="219"/>
      <c r="C85" s="218">
        <f t="shared" ref="C85:I85" si="12">MAX(C2:C78)</f>
        <v>1.2051459827794293</v>
      </c>
      <c r="D85" s="218">
        <f t="shared" si="12"/>
        <v>1.2040614874827751</v>
      </c>
      <c r="E85" s="218">
        <f t="shared" si="12"/>
        <v>1.6318375738835922</v>
      </c>
      <c r="F85" s="218">
        <f t="shared" si="12"/>
        <v>2.1285019828193796</v>
      </c>
      <c r="G85" s="218">
        <f t="shared" si="12"/>
        <v>2.3709402022823296</v>
      </c>
      <c r="H85" s="218">
        <f t="shared" si="12"/>
        <v>1.5868835778409327</v>
      </c>
      <c r="I85" s="218">
        <f t="shared" si="12"/>
        <v>1.2778720740003164</v>
      </c>
      <c r="J85" s="218"/>
      <c r="K85" s="218">
        <f t="shared" ref="K85:L85" si="13">MAX(K2:K78)</f>
        <v>1.6142880272597702</v>
      </c>
      <c r="L85" s="218">
        <f t="shared" si="13"/>
        <v>1.8291261856275853</v>
      </c>
    </row>
    <row r="86" spans="1:12" x14ac:dyDescent="0.35">
      <c r="B86" s="219"/>
      <c r="J86" s="232"/>
      <c r="K86" s="232"/>
      <c r="L86" s="232"/>
    </row>
    <row r="87" spans="1:12" x14ac:dyDescent="0.35">
      <c r="B87" s="219"/>
      <c r="C87" s="219"/>
      <c r="D87" s="219"/>
      <c r="E87" s="219"/>
      <c r="F87" s="219"/>
      <c r="G87" s="219"/>
      <c r="H87" s="219"/>
      <c r="I87" s="219"/>
      <c r="J87" s="99" t="s">
        <v>153</v>
      </c>
      <c r="K87" s="289">
        <f>AVERAGE(C2:I78)</f>
        <v>0.83992997804966907</v>
      </c>
      <c r="L87" s="232"/>
    </row>
    <row r="88" spans="1:12" x14ac:dyDescent="0.35">
      <c r="I88" s="229"/>
      <c r="J88" s="165" t="s">
        <v>154</v>
      </c>
      <c r="K88" s="290">
        <f>MEDIAN(C2:I78)</f>
        <v>0.84416281073986943</v>
      </c>
      <c r="L88" s="228"/>
    </row>
    <row r="89" spans="1:12" x14ac:dyDescent="0.35">
      <c r="I89" s="229"/>
      <c r="J89" s="165" t="s">
        <v>155</v>
      </c>
      <c r="K89" s="291">
        <f>STDEV(C2:I78)</f>
        <v>0.20055317249773599</v>
      </c>
      <c r="L89" s="227"/>
    </row>
    <row r="90" spans="1:12" x14ac:dyDescent="0.35">
      <c r="I90" s="229"/>
      <c r="J90" s="165" t="s">
        <v>156</v>
      </c>
      <c r="K90" s="290">
        <f>MIN(C2:I78)</f>
        <v>0.31026655600633707</v>
      </c>
      <c r="L90" s="227"/>
    </row>
    <row r="91" spans="1:12" x14ac:dyDescent="0.35">
      <c r="I91" s="229"/>
      <c r="J91" s="155" t="s">
        <v>157</v>
      </c>
      <c r="K91" s="292">
        <f>MAX(C2:I78)</f>
        <v>2.3709402022823296</v>
      </c>
      <c r="L91" s="227"/>
    </row>
    <row r="92" spans="1:12" x14ac:dyDescent="0.35">
      <c r="I92" s="229"/>
      <c r="J92" s="227"/>
      <c r="K92" s="227"/>
      <c r="L92" s="227"/>
    </row>
    <row r="93" spans="1:12" x14ac:dyDescent="0.35">
      <c r="I93" s="229"/>
      <c r="J93" s="227"/>
      <c r="K93" s="227"/>
      <c r="L93" s="227"/>
    </row>
    <row r="94" spans="1:12" x14ac:dyDescent="0.35">
      <c r="J94" s="227"/>
      <c r="K94" s="227"/>
      <c r="L94" s="227"/>
    </row>
  </sheetData>
  <pageMargins left="0.7" right="0.7" top="0.75" bottom="0.75" header="0.3" footer="0.3"/>
  <pageSetup paperSize="9" orientation="portrait" r:id="rId1"/>
  <ignoredErrors>
    <ignoredError sqref="L2:L79 C81:I8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96D0E-A329-421F-B268-169F5B1CD942}">
  <dimension ref="A1:O23"/>
  <sheetViews>
    <sheetView zoomScale="85" zoomScaleNormal="85" workbookViewId="0"/>
  </sheetViews>
  <sheetFormatPr defaultRowHeight="14.5" x14ac:dyDescent="0.35"/>
  <cols>
    <col min="1" max="15" width="8.7265625" style="63"/>
  </cols>
  <sheetData>
    <row r="1" spans="1:15" x14ac:dyDescent="0.35">
      <c r="A1" s="59" t="s">
        <v>125</v>
      </c>
      <c r="B1" s="58"/>
      <c r="C1" s="58"/>
      <c r="D1" s="58"/>
      <c r="E1" s="58"/>
      <c r="F1" s="58"/>
      <c r="G1" s="58"/>
      <c r="H1" s="233" t="s">
        <v>126</v>
      </c>
      <c r="I1" s="58"/>
      <c r="J1" s="58"/>
      <c r="K1" s="58"/>
      <c r="L1" s="58"/>
      <c r="M1" s="58"/>
      <c r="N1" s="58"/>
      <c r="O1" s="58"/>
    </row>
    <row r="2" spans="1:15" x14ac:dyDescent="0.35">
      <c r="A2" s="55" t="s">
        <v>99</v>
      </c>
      <c r="B2" s="60" t="s">
        <v>112</v>
      </c>
      <c r="C2" s="60" t="s">
        <v>113</v>
      </c>
      <c r="D2" s="60" t="s">
        <v>114</v>
      </c>
      <c r="E2" s="60" t="s">
        <v>115</v>
      </c>
      <c r="F2" s="60" t="s">
        <v>116</v>
      </c>
      <c r="G2" s="60" t="s">
        <v>117</v>
      </c>
      <c r="H2" s="60" t="s">
        <v>118</v>
      </c>
      <c r="I2" s="60" t="s">
        <v>119</v>
      </c>
      <c r="J2" s="60" t="s">
        <v>120</v>
      </c>
      <c r="K2" s="60" t="s">
        <v>121</v>
      </c>
      <c r="L2" s="60" t="s">
        <v>122</v>
      </c>
      <c r="M2" s="60" t="s">
        <v>123</v>
      </c>
      <c r="N2" s="55"/>
      <c r="O2" s="55" t="s">
        <v>124</v>
      </c>
    </row>
    <row r="3" spans="1:15" x14ac:dyDescent="0.35">
      <c r="A3" s="60">
        <v>2005</v>
      </c>
      <c r="B3" s="61">
        <v>99.09</v>
      </c>
      <c r="C3" s="61">
        <v>99.79</v>
      </c>
      <c r="D3" s="61">
        <v>100.09</v>
      </c>
      <c r="E3" s="61">
        <v>100.19</v>
      </c>
      <c r="F3" s="61">
        <v>99.91</v>
      </c>
      <c r="G3" s="61">
        <v>100.02</v>
      </c>
      <c r="H3" s="61">
        <v>99.59</v>
      </c>
      <c r="I3" s="61">
        <v>99.96</v>
      </c>
      <c r="J3" s="61">
        <v>100.5</v>
      </c>
      <c r="K3" s="61">
        <v>100.42</v>
      </c>
      <c r="L3" s="61">
        <v>100.18</v>
      </c>
      <c r="M3" s="61">
        <v>100.2</v>
      </c>
      <c r="N3" s="56"/>
      <c r="O3" s="62">
        <f t="shared" ref="O3:O19" si="0">AVERAGE(E3:J3)</f>
        <v>100.02833333333335</v>
      </c>
    </row>
    <row r="4" spans="1:15" x14ac:dyDescent="0.35">
      <c r="A4" s="60">
        <v>2006</v>
      </c>
      <c r="B4" s="61">
        <v>99.88</v>
      </c>
      <c r="C4" s="61">
        <v>100.68</v>
      </c>
      <c r="D4" s="61">
        <v>100.99</v>
      </c>
      <c r="E4" s="61">
        <v>101.52</v>
      </c>
      <c r="F4" s="61">
        <v>101.64</v>
      </c>
      <c r="G4" s="61">
        <v>101.74</v>
      </c>
      <c r="H4" s="61">
        <v>101.47</v>
      </c>
      <c r="I4" s="61">
        <v>101.86</v>
      </c>
      <c r="J4" s="61">
        <v>102</v>
      </c>
      <c r="K4" s="61">
        <v>102.27</v>
      </c>
      <c r="L4" s="61">
        <v>102.32</v>
      </c>
      <c r="M4" s="61">
        <v>102.43</v>
      </c>
      <c r="N4" s="56"/>
      <c r="O4" s="62">
        <f>AVERAGE(E4:J4)</f>
        <v>101.705</v>
      </c>
    </row>
    <row r="5" spans="1:15" x14ac:dyDescent="0.35">
      <c r="A5" s="60">
        <v>2007</v>
      </c>
      <c r="B5" s="61">
        <v>102.22</v>
      </c>
      <c r="C5" s="61">
        <v>102.86</v>
      </c>
      <c r="D5" s="61">
        <v>103.64</v>
      </c>
      <c r="E5" s="61">
        <v>104.14</v>
      </c>
      <c r="F5" s="61">
        <v>104.03</v>
      </c>
      <c r="G5" s="61">
        <v>104.18</v>
      </c>
      <c r="H5" s="61">
        <v>104.07</v>
      </c>
      <c r="I5" s="61">
        <v>104.22</v>
      </c>
      <c r="J5" s="61">
        <v>104.69</v>
      </c>
      <c r="K5" s="61">
        <v>105.01</v>
      </c>
      <c r="L5" s="61">
        <v>105.25</v>
      </c>
      <c r="M5" s="61">
        <v>105.07</v>
      </c>
      <c r="N5" s="56"/>
      <c r="O5" s="62">
        <f t="shared" si="0"/>
        <v>104.22166666666665</v>
      </c>
    </row>
    <row r="6" spans="1:15" x14ac:dyDescent="0.35">
      <c r="A6" s="60">
        <v>2008</v>
      </c>
      <c r="B6" s="61">
        <v>106.15</v>
      </c>
      <c r="C6" s="61">
        <v>106.69</v>
      </c>
      <c r="D6" s="61">
        <v>107.64</v>
      </c>
      <c r="E6" s="61">
        <v>107.8</v>
      </c>
      <c r="F6" s="61">
        <v>108.37</v>
      </c>
      <c r="G6" s="61">
        <v>108.76</v>
      </c>
      <c r="H6" s="61">
        <v>108.6</v>
      </c>
      <c r="I6" s="61">
        <v>109.08</v>
      </c>
      <c r="J6" s="61">
        <v>109.62</v>
      </c>
      <c r="K6" s="61">
        <v>109.6</v>
      </c>
      <c r="L6" s="61">
        <v>109.05</v>
      </c>
      <c r="M6" s="61">
        <v>108.72</v>
      </c>
      <c r="N6" s="56"/>
      <c r="O6" s="62">
        <f t="shared" si="0"/>
        <v>108.705</v>
      </c>
    </row>
    <row r="7" spans="1:15" x14ac:dyDescent="0.35">
      <c r="A7" s="60">
        <v>2009</v>
      </c>
      <c r="B7" s="61">
        <v>108.46</v>
      </c>
      <c r="C7" s="61">
        <v>108.55</v>
      </c>
      <c r="D7" s="61">
        <v>108.63</v>
      </c>
      <c r="E7" s="61">
        <v>108.61</v>
      </c>
      <c r="F7" s="61">
        <v>108.41</v>
      </c>
      <c r="G7" s="61">
        <v>108.67</v>
      </c>
      <c r="H7" s="61">
        <v>107.97</v>
      </c>
      <c r="I7" s="61">
        <v>108.31</v>
      </c>
      <c r="J7" s="61">
        <v>108.5</v>
      </c>
      <c r="K7" s="61">
        <v>107.92</v>
      </c>
      <c r="L7" s="61">
        <v>108.03</v>
      </c>
      <c r="M7" s="61">
        <v>108.13</v>
      </c>
      <c r="N7" s="56"/>
      <c r="O7" s="62">
        <f t="shared" si="0"/>
        <v>108.41166666666668</v>
      </c>
    </row>
    <row r="8" spans="1:15" x14ac:dyDescent="0.35">
      <c r="A8" s="60">
        <v>2010</v>
      </c>
      <c r="B8" s="61">
        <v>108.26</v>
      </c>
      <c r="C8" s="61">
        <v>108.68</v>
      </c>
      <c r="D8" s="61">
        <v>109.24</v>
      </c>
      <c r="E8" s="61">
        <v>109.54</v>
      </c>
      <c r="F8" s="61">
        <v>109.44</v>
      </c>
      <c r="G8" s="61">
        <v>109.67</v>
      </c>
      <c r="H8" s="61">
        <v>109.11</v>
      </c>
      <c r="I8" s="61">
        <v>109.57</v>
      </c>
      <c r="J8" s="61">
        <v>110.03</v>
      </c>
      <c r="K8" s="61">
        <v>110.45</v>
      </c>
      <c r="L8" s="61">
        <v>110.72</v>
      </c>
      <c r="M8" s="61">
        <v>111.27</v>
      </c>
      <c r="N8" s="56"/>
      <c r="O8" s="62">
        <f t="shared" si="0"/>
        <v>109.56</v>
      </c>
    </row>
    <row r="9" spans="1:15" x14ac:dyDescent="0.35">
      <c r="A9" s="60">
        <v>2011</v>
      </c>
      <c r="B9" s="61">
        <v>111.68</v>
      </c>
      <c r="C9" s="61">
        <v>112.35</v>
      </c>
      <c r="D9" s="61">
        <v>112.96</v>
      </c>
      <c r="E9" s="61">
        <v>113.19</v>
      </c>
      <c r="F9" s="61">
        <v>113.25</v>
      </c>
      <c r="G9" s="61">
        <v>113.57</v>
      </c>
      <c r="H9" s="61">
        <v>113.25</v>
      </c>
      <c r="I9" s="61">
        <v>113.7</v>
      </c>
      <c r="J9" s="61">
        <v>114.17</v>
      </c>
      <c r="K9" s="61">
        <v>114.45</v>
      </c>
      <c r="L9" s="61">
        <v>114.53</v>
      </c>
      <c r="M9" s="61">
        <v>114.49</v>
      </c>
      <c r="N9" s="56"/>
      <c r="O9" s="62">
        <f t="shared" si="0"/>
        <v>113.52166666666666</v>
      </c>
    </row>
    <row r="10" spans="1:15" x14ac:dyDescent="0.35">
      <c r="A10" s="55">
        <v>2012</v>
      </c>
      <c r="B10" s="61">
        <v>115.22</v>
      </c>
      <c r="C10" s="61">
        <v>115.85</v>
      </c>
      <c r="D10" s="61">
        <v>116.3</v>
      </c>
      <c r="E10" s="61">
        <v>116.7</v>
      </c>
      <c r="F10" s="61">
        <v>116.71</v>
      </c>
      <c r="G10" s="61">
        <v>116.79</v>
      </c>
      <c r="H10" s="61">
        <v>116.57</v>
      </c>
      <c r="I10" s="61">
        <v>116.79</v>
      </c>
      <c r="J10" s="61">
        <v>117.25</v>
      </c>
      <c r="K10" s="61">
        <v>117.42</v>
      </c>
      <c r="L10" s="61">
        <v>117.04</v>
      </c>
      <c r="M10" s="61">
        <v>117.19</v>
      </c>
      <c r="N10" s="57"/>
      <c r="O10" s="62">
        <f t="shared" si="0"/>
        <v>116.80166666666666</v>
      </c>
    </row>
    <row r="11" spans="1:15" x14ac:dyDescent="0.35">
      <c r="A11" s="55">
        <v>2013</v>
      </c>
      <c r="B11" s="61">
        <v>117.1</v>
      </c>
      <c r="C11" s="61">
        <v>117.79</v>
      </c>
      <c r="D11" s="61">
        <v>118.32</v>
      </c>
      <c r="E11" s="61">
        <v>118.5</v>
      </c>
      <c r="F11" s="61">
        <v>118.52</v>
      </c>
      <c r="G11" s="61">
        <v>118.45</v>
      </c>
      <c r="H11" s="61">
        <v>118.42</v>
      </c>
      <c r="I11" s="61">
        <v>118.24</v>
      </c>
      <c r="J11" s="61">
        <v>118.65</v>
      </c>
      <c r="K11" s="61">
        <v>118.82</v>
      </c>
      <c r="L11" s="61">
        <v>118.64</v>
      </c>
      <c r="M11" s="61">
        <v>119.08</v>
      </c>
      <c r="N11" s="57"/>
      <c r="O11" s="62">
        <f t="shared" si="0"/>
        <v>118.46333333333332</v>
      </c>
    </row>
    <row r="12" spans="1:15" x14ac:dyDescent="0.35">
      <c r="A12" s="55">
        <v>2014</v>
      </c>
      <c r="B12" s="61">
        <v>119</v>
      </c>
      <c r="C12" s="61">
        <v>119.3</v>
      </c>
      <c r="D12" s="61">
        <v>119.58</v>
      </c>
      <c r="E12" s="61">
        <v>119.75</v>
      </c>
      <c r="F12" s="61">
        <v>119.46</v>
      </c>
      <c r="G12" s="61">
        <v>119.54</v>
      </c>
      <c r="H12" s="61">
        <v>119.41</v>
      </c>
      <c r="I12" s="61">
        <v>119.59</v>
      </c>
      <c r="J12" s="61">
        <v>120.24</v>
      </c>
      <c r="K12" s="61">
        <v>120.02</v>
      </c>
      <c r="L12" s="61">
        <v>119.8</v>
      </c>
      <c r="M12" s="61">
        <v>119.64</v>
      </c>
      <c r="N12" s="56"/>
      <c r="O12" s="62">
        <f t="shared" si="0"/>
        <v>119.66500000000001</v>
      </c>
    </row>
    <row r="13" spans="1:15" x14ac:dyDescent="0.35">
      <c r="A13" s="55">
        <v>2015</v>
      </c>
      <c r="B13" s="61">
        <v>118.82</v>
      </c>
      <c r="C13" s="61">
        <v>119.12</v>
      </c>
      <c r="D13" s="61">
        <v>119.51</v>
      </c>
      <c r="E13" s="61">
        <v>119.5</v>
      </c>
      <c r="F13" s="61">
        <v>119.41</v>
      </c>
      <c r="G13" s="61">
        <v>119.41</v>
      </c>
      <c r="H13" s="61">
        <v>119.14</v>
      </c>
      <c r="I13" s="61">
        <v>119.36</v>
      </c>
      <c r="J13" s="61">
        <v>119.52</v>
      </c>
      <c r="K13" s="61">
        <v>119.71</v>
      </c>
      <c r="L13" s="61">
        <v>119.51</v>
      </c>
      <c r="M13" s="61">
        <v>119.36</v>
      </c>
      <c r="N13" s="56"/>
      <c r="O13" s="62">
        <f t="shared" si="0"/>
        <v>119.38999999999999</v>
      </c>
    </row>
    <row r="14" spans="1:15" x14ac:dyDescent="0.35">
      <c r="A14" s="55">
        <v>2016</v>
      </c>
      <c r="B14" s="61">
        <v>118.85</v>
      </c>
      <c r="C14" s="61">
        <v>119.01</v>
      </c>
      <c r="D14" s="61">
        <v>119.46</v>
      </c>
      <c r="E14" s="61">
        <v>119.82</v>
      </c>
      <c r="F14" s="61">
        <v>119.77</v>
      </c>
      <c r="G14" s="61">
        <v>119.84</v>
      </c>
      <c r="H14" s="61">
        <v>119.75</v>
      </c>
      <c r="I14" s="61">
        <v>119.81</v>
      </c>
      <c r="J14" s="61">
        <v>120.01</v>
      </c>
      <c r="K14" s="61">
        <v>120.27</v>
      </c>
      <c r="L14" s="61">
        <v>120.29</v>
      </c>
      <c r="M14" s="61">
        <v>120.59</v>
      </c>
      <c r="N14" s="56"/>
      <c r="O14" s="62">
        <f t="shared" si="0"/>
        <v>119.83333333333333</v>
      </c>
    </row>
    <row r="15" spans="1:15" x14ac:dyDescent="0.35">
      <c r="A15" s="55">
        <v>2017</v>
      </c>
      <c r="B15" s="61">
        <v>119.86</v>
      </c>
      <c r="C15" s="61">
        <v>120.46</v>
      </c>
      <c r="D15" s="61">
        <v>120.46</v>
      </c>
      <c r="E15" s="61">
        <v>120.83</v>
      </c>
      <c r="F15" s="61">
        <v>120.64</v>
      </c>
      <c r="G15" s="61">
        <v>120.73</v>
      </c>
      <c r="H15" s="61">
        <v>120.39</v>
      </c>
      <c r="I15" s="61">
        <v>120.69</v>
      </c>
      <c r="J15" s="61">
        <v>120.94</v>
      </c>
      <c r="K15" s="61">
        <v>120.92</v>
      </c>
      <c r="L15" s="61">
        <v>121.22</v>
      </c>
      <c r="M15" s="61">
        <v>121.17</v>
      </c>
      <c r="N15" s="56"/>
      <c r="O15" s="62">
        <f t="shared" si="0"/>
        <v>120.70333333333333</v>
      </c>
    </row>
    <row r="16" spans="1:15" x14ac:dyDescent="0.35">
      <c r="A16" s="55">
        <v>2018</v>
      </c>
      <c r="B16" s="61">
        <v>120.81</v>
      </c>
      <c r="C16" s="61">
        <v>121.19</v>
      </c>
      <c r="D16" s="61">
        <v>121.43</v>
      </c>
      <c r="E16" s="61">
        <v>121.74</v>
      </c>
      <c r="F16" s="61">
        <v>121.87</v>
      </c>
      <c r="G16" s="61">
        <v>122.13</v>
      </c>
      <c r="H16" s="61">
        <v>122.03</v>
      </c>
      <c r="I16" s="61">
        <v>122.22</v>
      </c>
      <c r="J16" s="61">
        <v>122.47</v>
      </c>
      <c r="K16" s="61">
        <v>122.77</v>
      </c>
      <c r="L16" s="61">
        <v>122.74</v>
      </c>
      <c r="M16" s="61">
        <v>122.6</v>
      </c>
      <c r="N16" s="56"/>
      <c r="O16" s="62">
        <f t="shared" si="0"/>
        <v>122.07666666666667</v>
      </c>
    </row>
    <row r="17" spans="1:15" x14ac:dyDescent="0.35">
      <c r="A17" s="55">
        <v>2019</v>
      </c>
      <c r="B17" s="61">
        <v>122.13</v>
      </c>
      <c r="C17" s="61">
        <v>122.71</v>
      </c>
      <c r="D17" s="61">
        <v>122.79</v>
      </c>
      <c r="E17" s="61">
        <v>123.51</v>
      </c>
      <c r="F17" s="61">
        <v>123.3</v>
      </c>
      <c r="G17" s="61">
        <v>123.38</v>
      </c>
      <c r="H17" s="61">
        <v>123.04</v>
      </c>
      <c r="I17" s="61">
        <v>123.55</v>
      </c>
      <c r="J17" s="61">
        <v>123.59</v>
      </c>
      <c r="K17" s="61">
        <v>123.7</v>
      </c>
      <c r="L17" s="61">
        <v>123.57</v>
      </c>
      <c r="M17" s="61">
        <v>123.73</v>
      </c>
      <c r="N17" s="56"/>
      <c r="O17" s="62">
        <f t="shared" si="0"/>
        <v>123.395</v>
      </c>
    </row>
    <row r="18" spans="1:15" x14ac:dyDescent="0.35">
      <c r="A18" s="55">
        <v>2020</v>
      </c>
      <c r="B18" s="61">
        <v>123.34</v>
      </c>
      <c r="C18" s="61">
        <v>123.75</v>
      </c>
      <c r="D18" s="61">
        <v>123.54</v>
      </c>
      <c r="E18" s="61">
        <v>123.12</v>
      </c>
      <c r="F18" s="61">
        <v>123.09</v>
      </c>
      <c r="G18" s="61">
        <v>123.33</v>
      </c>
      <c r="H18" s="61">
        <v>123.77</v>
      </c>
      <c r="I18" s="61">
        <v>123.8</v>
      </c>
      <c r="J18" s="61">
        <v>123.79</v>
      </c>
      <c r="K18" s="61">
        <v>123.92</v>
      </c>
      <c r="L18" s="61">
        <v>123.83</v>
      </c>
      <c r="M18" s="61">
        <v>124.01</v>
      </c>
      <c r="N18" s="58"/>
      <c r="O18" s="62">
        <f t="shared" si="0"/>
        <v>123.48333333333333</v>
      </c>
    </row>
    <row r="19" spans="1:15" x14ac:dyDescent="0.35">
      <c r="A19" s="55">
        <v>2021</v>
      </c>
      <c r="B19" s="61">
        <v>124.43</v>
      </c>
      <c r="C19" s="61">
        <v>124.88</v>
      </c>
      <c r="D19" s="61">
        <v>125.18</v>
      </c>
      <c r="E19" s="61">
        <v>125.65</v>
      </c>
      <c r="F19" s="61">
        <v>125.84</v>
      </c>
      <c r="G19" s="61">
        <v>125.76</v>
      </c>
      <c r="H19" s="61">
        <v>126.18</v>
      </c>
      <c r="I19" s="61">
        <v>126.49</v>
      </c>
      <c r="J19" s="61">
        <v>126.88</v>
      </c>
      <c r="K19" s="61">
        <v>127.83</v>
      </c>
      <c r="L19" s="61">
        <v>128.41</v>
      </c>
      <c r="M19" s="61">
        <v>128.32</v>
      </c>
      <c r="N19" s="58"/>
      <c r="O19" s="62">
        <f t="shared" si="0"/>
        <v>126.13333333333333</v>
      </c>
    </row>
    <row r="20" spans="1:15" x14ac:dyDescent="0.35">
      <c r="A20" s="55">
        <v>2022</v>
      </c>
      <c r="B20" s="61">
        <v>129.87</v>
      </c>
      <c r="C20" s="61">
        <v>130.55000000000001</v>
      </c>
      <c r="D20" s="61">
        <v>132.44</v>
      </c>
      <c r="E20" s="61">
        <v>132.86000000000001</v>
      </c>
      <c r="F20" s="61">
        <v>134.6</v>
      </c>
      <c r="G20" s="61">
        <v>135.57</v>
      </c>
      <c r="H20" s="61">
        <v>136.01</v>
      </c>
      <c r="I20" s="61">
        <v>136.11000000000001</v>
      </c>
      <c r="J20" s="61">
        <v>137.18</v>
      </c>
      <c r="K20" s="61">
        <v>138.44999999999999</v>
      </c>
      <c r="L20" s="61">
        <v>140.13999999999999</v>
      </c>
      <c r="M20" s="61">
        <v>140.05000000000001</v>
      </c>
      <c r="N20" s="58"/>
      <c r="O20" s="62">
        <f>AVERAGE(E20:J20)</f>
        <v>135.38833333333332</v>
      </c>
    </row>
    <row r="21" spans="1:15" x14ac:dyDescent="0.35">
      <c r="A21" s="55">
        <v>2023</v>
      </c>
      <c r="B21" s="61">
        <v>140.84</v>
      </c>
      <c r="C21" s="61">
        <v>142.02000000000001</v>
      </c>
      <c r="D21" s="61">
        <v>142.94999999999999</v>
      </c>
      <c r="E21" s="61">
        <v>143.38999999999999</v>
      </c>
      <c r="F21" s="61">
        <v>143.78</v>
      </c>
      <c r="G21" s="61">
        <v>144.07</v>
      </c>
      <c r="H21" s="61">
        <v>144.79</v>
      </c>
      <c r="I21" s="61">
        <v>143.76</v>
      </c>
      <c r="J21" s="61">
        <v>144.77000000000001</v>
      </c>
      <c r="K21" s="61">
        <v>145.16999999999999</v>
      </c>
      <c r="L21" s="61">
        <v>144.69999999999999</v>
      </c>
      <c r="M21" s="61">
        <v>145.08000000000001</v>
      </c>
      <c r="N21" s="58"/>
      <c r="O21" s="62">
        <f t="shared" ref="O21:O22" si="1">AVERAGE(E21:J21)</f>
        <v>144.09333333333333</v>
      </c>
    </row>
    <row r="22" spans="1:15" x14ac:dyDescent="0.35">
      <c r="A22" s="55">
        <v>2024</v>
      </c>
      <c r="B22" s="61">
        <v>145.44999999999999</v>
      </c>
      <c r="C22" s="61">
        <v>146.22</v>
      </c>
      <c r="D22" s="61">
        <v>146.07</v>
      </c>
      <c r="E22" s="61">
        <v>146.1</v>
      </c>
      <c r="F22" s="61">
        <v>145.93</v>
      </c>
      <c r="G22" s="61">
        <v>145.91</v>
      </c>
      <c r="H22" s="61">
        <v>146.22</v>
      </c>
      <c r="I22" s="61">
        <v>145.5</v>
      </c>
      <c r="J22" s="61">
        <v>145.94999999999999</v>
      </c>
      <c r="K22" s="61">
        <v>146.72</v>
      </c>
      <c r="L22" s="61">
        <v>146.19999999999999</v>
      </c>
      <c r="M22" s="61">
        <v>146.1</v>
      </c>
      <c r="N22" s="58"/>
      <c r="O22" s="62">
        <f t="shared" si="1"/>
        <v>145.93499999999997</v>
      </c>
    </row>
    <row r="23" spans="1:15" x14ac:dyDescent="0.35">
      <c r="A23" s="55">
        <v>2025</v>
      </c>
      <c r="B23" s="61">
        <v>146.44999999999999</v>
      </c>
      <c r="C23" s="61">
        <v>146.88999999999999</v>
      </c>
      <c r="D23" s="61">
        <v>146.84</v>
      </c>
      <c r="E23" s="61">
        <v>146.80000000000001</v>
      </c>
      <c r="F23" s="61">
        <v>146.61000000000001</v>
      </c>
      <c r="G23" s="61">
        <v>146.27000000000001</v>
      </c>
      <c r="H23" s="61"/>
      <c r="I23" s="61"/>
      <c r="J23" s="61"/>
      <c r="K23" s="61"/>
      <c r="L23" s="61"/>
      <c r="M23" s="61"/>
      <c r="N23" s="281"/>
      <c r="O23" s="281"/>
    </row>
  </sheetData>
  <hyperlinks>
    <hyperlink ref="H1" r:id="rId1" xr:uid="{EFE07953-8C77-4D1C-A221-8662D2343737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8135-54F2-4218-9318-29162A7EE92A}">
  <dimension ref="A1:IY92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11.453125" defaultRowHeight="11.5" x14ac:dyDescent="0.25"/>
  <cols>
    <col min="1" max="1" width="51.54296875" style="41" customWidth="1"/>
    <col min="2" max="2" width="9.54296875" style="41" customWidth="1"/>
    <col min="3" max="3" width="17.08984375" style="36" bestFit="1" customWidth="1"/>
    <col min="4" max="4" width="15.1796875" style="36" customWidth="1"/>
    <col min="5" max="5" width="15.6328125" style="36" bestFit="1" customWidth="1"/>
    <col min="6" max="6" width="11.54296875" style="36" bestFit="1" customWidth="1"/>
    <col min="7" max="7" width="12" style="36" bestFit="1" customWidth="1"/>
    <col min="8" max="12" width="11.54296875" style="36" bestFit="1" customWidth="1"/>
    <col min="13" max="13" width="11.453125" style="36"/>
    <col min="14" max="14" width="9.54296875" style="41" customWidth="1"/>
    <col min="15" max="17" width="15.6328125" style="36" bestFit="1" customWidth="1"/>
    <col min="18" max="18" width="11.54296875" style="36" bestFit="1" customWidth="1"/>
    <col min="19" max="19" width="12" style="36" bestFit="1" customWidth="1"/>
    <col min="20" max="24" width="11.54296875" style="36" bestFit="1" customWidth="1"/>
    <col min="25" max="25" width="11.453125" style="36"/>
    <col min="26" max="26" width="9.54296875" style="41" customWidth="1"/>
    <col min="27" max="27" width="17.08984375" style="36" bestFit="1" customWidth="1"/>
    <col min="28" max="28" width="15.6328125" style="36" bestFit="1" customWidth="1"/>
    <col min="29" max="29" width="14.36328125" style="36" bestFit="1" customWidth="1"/>
    <col min="30" max="30" width="11.54296875" style="36" bestFit="1" customWidth="1"/>
    <col min="31" max="31" width="12" style="36" bestFit="1" customWidth="1"/>
    <col min="32" max="34" width="11.54296875" style="36" bestFit="1" customWidth="1"/>
    <col min="35" max="35" width="11.90625" style="36" bestFit="1" customWidth="1"/>
    <col min="36" max="36" width="11.54296875" style="36" bestFit="1" customWidth="1"/>
    <col min="37" max="37" width="11.453125" style="36"/>
    <col min="38" max="38" width="9.54296875" style="41" customWidth="1"/>
    <col min="39" max="40" width="15.6328125" style="36" bestFit="1" customWidth="1"/>
    <col min="41" max="41" width="17.08984375" style="36" bestFit="1" customWidth="1"/>
    <col min="42" max="42" width="11.54296875" style="36" bestFit="1" customWidth="1"/>
    <col min="43" max="43" width="12" style="36" bestFit="1" customWidth="1"/>
    <col min="44" max="47" width="11.54296875" style="36" bestFit="1" customWidth="1"/>
    <col min="48" max="48" width="13.08984375" style="36" bestFit="1" customWidth="1"/>
    <col min="49" max="49" width="11.453125" style="36"/>
    <col min="50" max="50" width="9.54296875" style="41" customWidth="1"/>
    <col min="51" max="53" width="15.6328125" style="36" bestFit="1" customWidth="1"/>
    <col min="54" max="54" width="11.54296875" style="36" bestFit="1" customWidth="1"/>
    <col min="55" max="55" width="12" style="36" bestFit="1" customWidth="1"/>
    <col min="56" max="60" width="11.54296875" style="36" bestFit="1" customWidth="1"/>
    <col min="61" max="61" width="11.453125" style="36"/>
    <col min="62" max="62" width="9.54296875" style="41" customWidth="1"/>
    <col min="63" max="63" width="12.6328125" style="36" bestFit="1" customWidth="1"/>
    <col min="64" max="65" width="15.6328125" style="36" bestFit="1" customWidth="1"/>
    <col min="66" max="66" width="11.54296875" style="36" bestFit="1" customWidth="1"/>
    <col min="67" max="67" width="12" style="36" bestFit="1" customWidth="1"/>
    <col min="68" max="72" width="11.54296875" style="36" bestFit="1" customWidth="1"/>
    <col min="73" max="74" width="11.453125" style="36"/>
    <col min="75" max="75" width="13.6328125" style="36" customWidth="1"/>
    <col min="76" max="131" width="11.453125" style="36"/>
    <col min="132" max="16384" width="11.453125" style="41"/>
  </cols>
  <sheetData>
    <row r="1" spans="1:259" s="30" customFormat="1" ht="57.5" x14ac:dyDescent="0.25">
      <c r="A1" s="10" t="s">
        <v>0</v>
      </c>
      <c r="B1" s="15" t="s">
        <v>99</v>
      </c>
      <c r="C1" s="15" t="s">
        <v>198</v>
      </c>
      <c r="D1" s="15" t="s">
        <v>200</v>
      </c>
      <c r="E1" s="15" t="s">
        <v>199</v>
      </c>
      <c r="F1" s="16" t="s">
        <v>100</v>
      </c>
      <c r="G1" s="15" t="s">
        <v>101</v>
      </c>
      <c r="H1" s="17" t="s">
        <v>102</v>
      </c>
      <c r="I1" s="17" t="s">
        <v>103</v>
      </c>
      <c r="J1" s="17" t="s">
        <v>104</v>
      </c>
      <c r="K1" s="15" t="s">
        <v>105</v>
      </c>
      <c r="L1" s="17" t="s">
        <v>106</v>
      </c>
      <c r="M1" s="14"/>
      <c r="N1" s="18" t="s">
        <v>99</v>
      </c>
      <c r="O1" s="18" t="s">
        <v>201</v>
      </c>
      <c r="P1" s="18" t="s">
        <v>202</v>
      </c>
      <c r="Q1" s="18" t="s">
        <v>203</v>
      </c>
      <c r="R1" s="19" t="s">
        <v>100</v>
      </c>
      <c r="S1" s="18" t="s">
        <v>101</v>
      </c>
      <c r="T1" s="20" t="s">
        <v>102</v>
      </c>
      <c r="U1" s="20" t="s">
        <v>103</v>
      </c>
      <c r="V1" s="20" t="s">
        <v>104</v>
      </c>
      <c r="W1" s="18" t="s">
        <v>105</v>
      </c>
      <c r="X1" s="20" t="s">
        <v>106</v>
      </c>
      <c r="Y1" s="14"/>
      <c r="Z1" s="21" t="s">
        <v>99</v>
      </c>
      <c r="AA1" s="21" t="s">
        <v>204</v>
      </c>
      <c r="AB1" s="21" t="s">
        <v>205</v>
      </c>
      <c r="AC1" s="21" t="s">
        <v>206</v>
      </c>
      <c r="AD1" s="22" t="s">
        <v>100</v>
      </c>
      <c r="AE1" s="21" t="s">
        <v>101</v>
      </c>
      <c r="AF1" s="23" t="s">
        <v>102</v>
      </c>
      <c r="AG1" s="23" t="s">
        <v>103</v>
      </c>
      <c r="AH1" s="23" t="s">
        <v>104</v>
      </c>
      <c r="AI1" s="21" t="s">
        <v>105</v>
      </c>
      <c r="AJ1" s="23" t="s">
        <v>106</v>
      </c>
      <c r="AK1" s="14"/>
      <c r="AL1" s="24" t="s">
        <v>99</v>
      </c>
      <c r="AM1" s="24" t="s">
        <v>207</v>
      </c>
      <c r="AN1" s="24" t="s">
        <v>208</v>
      </c>
      <c r="AO1" s="24" t="s">
        <v>209</v>
      </c>
      <c r="AP1" s="25" t="s">
        <v>100</v>
      </c>
      <c r="AQ1" s="24" t="s">
        <v>101</v>
      </c>
      <c r="AR1" s="26" t="s">
        <v>102</v>
      </c>
      <c r="AS1" s="26" t="s">
        <v>103</v>
      </c>
      <c r="AT1" s="26" t="s">
        <v>104</v>
      </c>
      <c r="AU1" s="24" t="s">
        <v>105</v>
      </c>
      <c r="AV1" s="24" t="s">
        <v>106</v>
      </c>
      <c r="AW1" s="14"/>
      <c r="AX1" s="27" t="s">
        <v>99</v>
      </c>
      <c r="AY1" s="27" t="s">
        <v>210</v>
      </c>
      <c r="AZ1" s="27" t="s">
        <v>212</v>
      </c>
      <c r="BA1" s="27" t="s">
        <v>211</v>
      </c>
      <c r="BB1" s="28" t="s">
        <v>100</v>
      </c>
      <c r="BC1" s="27" t="s">
        <v>101</v>
      </c>
      <c r="BD1" s="29" t="s">
        <v>102</v>
      </c>
      <c r="BE1" s="29" t="s">
        <v>103</v>
      </c>
      <c r="BF1" s="29" t="s">
        <v>104</v>
      </c>
      <c r="BG1" s="27" t="s">
        <v>105</v>
      </c>
      <c r="BH1" s="27" t="s">
        <v>106</v>
      </c>
      <c r="BI1" s="14"/>
      <c r="BJ1" s="11" t="s">
        <v>99</v>
      </c>
      <c r="BK1" s="11" t="s">
        <v>213</v>
      </c>
      <c r="BL1" s="11" t="s">
        <v>214</v>
      </c>
      <c r="BM1" s="11" t="s">
        <v>215</v>
      </c>
      <c r="BN1" s="12" t="s">
        <v>100</v>
      </c>
      <c r="BO1" s="11" t="s">
        <v>101</v>
      </c>
      <c r="BP1" s="13" t="s">
        <v>102</v>
      </c>
      <c r="BQ1" s="13" t="s">
        <v>103</v>
      </c>
      <c r="BR1" s="13" t="s">
        <v>104</v>
      </c>
      <c r="BS1" s="11" t="s">
        <v>105</v>
      </c>
      <c r="BT1" s="11" t="s">
        <v>106</v>
      </c>
      <c r="BV1" s="11" t="s">
        <v>99</v>
      </c>
      <c r="BW1" s="11" t="s">
        <v>216</v>
      </c>
      <c r="BX1" s="11" t="s">
        <v>217</v>
      </c>
      <c r="BY1" s="11" t="s">
        <v>218</v>
      </c>
      <c r="BZ1" s="12" t="s">
        <v>100</v>
      </c>
      <c r="CA1" s="11" t="s">
        <v>101</v>
      </c>
      <c r="CB1" s="13" t="s">
        <v>102</v>
      </c>
      <c r="CC1" s="13" t="s">
        <v>103</v>
      </c>
      <c r="CD1" s="13" t="s">
        <v>104</v>
      </c>
      <c r="CE1" s="11" t="s">
        <v>105</v>
      </c>
      <c r="CF1" s="11" t="s">
        <v>106</v>
      </c>
      <c r="CG1" s="40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  <c r="FG1" s="31"/>
      <c r="FH1" s="31"/>
      <c r="FI1" s="31"/>
      <c r="FJ1" s="31"/>
      <c r="FK1" s="31"/>
      <c r="FL1" s="31"/>
      <c r="FM1" s="31"/>
      <c r="FN1" s="31"/>
      <c r="FO1" s="31"/>
      <c r="FP1" s="31"/>
      <c r="FQ1" s="31"/>
      <c r="FR1" s="31"/>
      <c r="FS1" s="31"/>
      <c r="FT1" s="31"/>
      <c r="FU1" s="31"/>
      <c r="FV1" s="31"/>
      <c r="FW1" s="31"/>
      <c r="FX1" s="31"/>
      <c r="FY1" s="31"/>
      <c r="FZ1" s="31"/>
      <c r="GA1" s="31"/>
      <c r="GB1" s="31"/>
      <c r="GC1" s="31"/>
      <c r="GD1" s="31"/>
      <c r="GE1" s="31"/>
      <c r="GF1" s="31"/>
      <c r="GG1" s="31"/>
      <c r="GH1" s="31"/>
      <c r="GI1" s="31"/>
      <c r="GJ1" s="31"/>
      <c r="GK1" s="31"/>
      <c r="GL1" s="31"/>
      <c r="GM1" s="31"/>
      <c r="GN1" s="31"/>
      <c r="GO1" s="31"/>
      <c r="GP1" s="31"/>
      <c r="GQ1" s="31"/>
      <c r="GR1" s="31"/>
      <c r="GS1" s="31"/>
      <c r="GT1" s="31"/>
      <c r="GU1" s="31"/>
      <c r="GV1" s="31"/>
      <c r="GW1" s="31"/>
      <c r="GX1" s="31"/>
      <c r="GY1" s="31"/>
      <c r="GZ1" s="31"/>
      <c r="HA1" s="31"/>
      <c r="HB1" s="31"/>
      <c r="HC1" s="31"/>
      <c r="HD1" s="31"/>
      <c r="HE1" s="31"/>
      <c r="HF1" s="31"/>
      <c r="HG1" s="31"/>
      <c r="HH1" s="31"/>
      <c r="HI1" s="31"/>
      <c r="HJ1" s="31"/>
      <c r="HK1" s="31"/>
      <c r="HL1" s="31"/>
      <c r="HM1" s="31"/>
      <c r="HN1" s="31"/>
      <c r="HO1" s="31"/>
      <c r="HP1" s="31"/>
      <c r="HQ1" s="31"/>
      <c r="HR1" s="31"/>
      <c r="HS1" s="31"/>
      <c r="HT1" s="31"/>
      <c r="HU1" s="31"/>
      <c r="HV1" s="31"/>
      <c r="HW1" s="31"/>
      <c r="HX1" s="31"/>
      <c r="HY1" s="31"/>
      <c r="HZ1" s="31"/>
      <c r="IA1" s="31"/>
      <c r="IB1" s="31"/>
      <c r="IC1" s="31"/>
      <c r="ID1" s="31"/>
      <c r="IE1" s="31"/>
      <c r="IF1" s="31"/>
      <c r="IG1" s="31"/>
      <c r="IH1" s="31"/>
      <c r="II1" s="31"/>
      <c r="IJ1" s="31"/>
      <c r="IK1" s="31"/>
      <c r="IL1" s="31"/>
      <c r="IM1" s="31"/>
      <c r="IN1" s="31"/>
      <c r="IO1" s="31"/>
      <c r="IP1" s="31"/>
      <c r="IQ1" s="31"/>
      <c r="IR1" s="31"/>
      <c r="IS1" s="31"/>
      <c r="IT1" s="31"/>
      <c r="IU1" s="31"/>
      <c r="IV1" s="31"/>
      <c r="IW1" s="31"/>
      <c r="IX1" s="31"/>
      <c r="IY1" s="31"/>
    </row>
    <row r="2" spans="1:259" ht="13.5" x14ac:dyDescent="0.3">
      <c r="A2" s="2" t="s">
        <v>1</v>
      </c>
      <c r="B2" s="32">
        <v>2016</v>
      </c>
      <c r="C2" s="33">
        <v>1216.908753379694</v>
      </c>
      <c r="D2" s="33">
        <v>13857.23679164136</v>
      </c>
      <c r="E2" s="33">
        <v>209.41621084191823</v>
      </c>
      <c r="F2" s="34">
        <v>887.8</v>
      </c>
      <c r="G2" s="33">
        <v>5268</v>
      </c>
      <c r="H2" s="34">
        <v>67.617000000000004</v>
      </c>
      <c r="I2" s="34">
        <v>28.764000000000003</v>
      </c>
      <c r="J2" s="34">
        <v>0</v>
      </c>
      <c r="K2" s="35">
        <v>0.78200000000000003</v>
      </c>
      <c r="L2" s="34">
        <f>H2*$B$86+I2*$C$86+J2*$D$86</f>
        <v>80.035569360000011</v>
      </c>
      <c r="N2" s="32">
        <v>2017</v>
      </c>
      <c r="O2" s="33">
        <v>1253.591801662478</v>
      </c>
      <c r="P2" s="33">
        <v>14389.66519044624</v>
      </c>
      <c r="Q2" s="33">
        <v>151.91298636274053</v>
      </c>
      <c r="R2" s="34">
        <v>900.2</v>
      </c>
      <c r="S2" s="33">
        <v>5278</v>
      </c>
      <c r="T2" s="34">
        <v>68.299000000000007</v>
      </c>
      <c r="U2" s="34">
        <v>31.972000000000001</v>
      </c>
      <c r="V2" s="34">
        <v>0</v>
      </c>
      <c r="W2" s="35">
        <v>0.78300000000000003</v>
      </c>
      <c r="X2" s="34">
        <f>T2*$B$86+U2*$C$86+V2*$D$86</f>
        <v>82.102591280000013</v>
      </c>
      <c r="Z2" s="32">
        <v>2018</v>
      </c>
      <c r="AA2" s="37">
        <v>1104.1581606504108</v>
      </c>
      <c r="AB2" s="37">
        <v>14344.662380162017</v>
      </c>
      <c r="AC2" s="37">
        <v>96.364982121465488</v>
      </c>
      <c r="AD2" s="34">
        <v>907.1</v>
      </c>
      <c r="AE2" s="33">
        <v>5300</v>
      </c>
      <c r="AF2" s="34">
        <v>68.412000000000006</v>
      </c>
      <c r="AG2" s="34">
        <v>34.398000000000003</v>
      </c>
      <c r="AH2" s="34">
        <v>0</v>
      </c>
      <c r="AI2" s="35">
        <v>0.78500000000000003</v>
      </c>
      <c r="AJ2" s="34">
        <f>AF2*$B$86+AG2*$C$86+AH2*$D$86</f>
        <v>83.262992520000012</v>
      </c>
      <c r="AL2" s="32">
        <v>2019</v>
      </c>
      <c r="AM2" s="37">
        <v>1104.3428690384537</v>
      </c>
      <c r="AN2" s="37">
        <v>14551.631038883213</v>
      </c>
      <c r="AO2" s="37">
        <v>74.999405136658936</v>
      </c>
      <c r="AP2" s="34">
        <v>916.3</v>
      </c>
      <c r="AQ2" s="34">
        <v>5278</v>
      </c>
      <c r="AR2" s="34">
        <v>66.218999999999994</v>
      </c>
      <c r="AS2" s="34">
        <v>45.77</v>
      </c>
      <c r="AT2" s="34">
        <v>0</v>
      </c>
      <c r="AU2" s="35">
        <v>0.79</v>
      </c>
      <c r="AV2" s="34">
        <f>AR2*$B$86+AS2*$C$86+AT2*$D$86</f>
        <v>85.979739800000004</v>
      </c>
      <c r="AX2" s="32">
        <v>2020</v>
      </c>
      <c r="AY2" s="37">
        <v>1151.7006202861385</v>
      </c>
      <c r="AZ2" s="37">
        <v>14720.045640749307</v>
      </c>
      <c r="BA2" s="37">
        <v>155.14663617656595</v>
      </c>
      <c r="BB2" s="34">
        <v>923.2</v>
      </c>
      <c r="BC2" s="33">
        <v>5269</v>
      </c>
      <c r="BD2" s="34">
        <v>63.265000000000001</v>
      </c>
      <c r="BE2" s="34">
        <v>46.688000000000002</v>
      </c>
      <c r="BF2" s="34">
        <v>0</v>
      </c>
      <c r="BG2" s="35">
        <v>0.79300000000000004</v>
      </c>
      <c r="BH2" s="34">
        <f>BD2*$B$86+BE2*$C$86+BF2*$D$86</f>
        <v>83.422077119999997</v>
      </c>
      <c r="BI2" s="40"/>
      <c r="BJ2" s="32">
        <v>2021</v>
      </c>
      <c r="BK2" s="37">
        <v>1161.7038161072937</v>
      </c>
      <c r="BL2" s="37">
        <v>14711.331931922447</v>
      </c>
      <c r="BM2" s="37">
        <v>127.99719266676802</v>
      </c>
      <c r="BN2" s="34">
        <v>931.8</v>
      </c>
      <c r="BO2" s="34">
        <v>5234</v>
      </c>
      <c r="BP2" s="34">
        <v>69.531000000000006</v>
      </c>
      <c r="BQ2" s="34">
        <v>51.527000000000001</v>
      </c>
      <c r="BR2" s="34">
        <v>0</v>
      </c>
      <c r="BS2" s="35">
        <v>0.8</v>
      </c>
      <c r="BT2" s="34">
        <f>BP2*$B$86+BQ2*$C$86+BR2*$D$86</f>
        <v>91.777266980000007</v>
      </c>
      <c r="BU2" s="40"/>
      <c r="BV2" s="40">
        <v>2022</v>
      </c>
      <c r="BW2" s="37">
        <v>1136.5274999999999</v>
      </c>
      <c r="BX2" s="37">
        <v>13989.189478372591</v>
      </c>
      <c r="BY2" s="37">
        <v>77.840505247977987</v>
      </c>
      <c r="BZ2" s="34">
        <v>933.4</v>
      </c>
      <c r="CA2" s="36">
        <v>5246</v>
      </c>
      <c r="CB2" s="34">
        <v>66.757999999999996</v>
      </c>
      <c r="CC2" s="34">
        <v>47.055999999999997</v>
      </c>
      <c r="CD2" s="34">
        <v>0</v>
      </c>
      <c r="CE2" s="35">
        <v>0.79900000000000004</v>
      </c>
      <c r="CF2" s="34">
        <f>CB2*$B$86+CC2*$C$86+CD2*$D$86</f>
        <v>87.073957439999987</v>
      </c>
      <c r="CG2" s="40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</row>
    <row r="3" spans="1:259" ht="12" customHeight="1" x14ac:dyDescent="0.3">
      <c r="A3" s="2" t="s">
        <v>2</v>
      </c>
      <c r="B3" s="32">
        <v>2016</v>
      </c>
      <c r="C3" s="33">
        <v>5060.9808515716268</v>
      </c>
      <c r="D3" s="33">
        <v>86257.337681697696</v>
      </c>
      <c r="E3" s="33">
        <v>154.8695354752233</v>
      </c>
      <c r="F3" s="34">
        <v>1334.9</v>
      </c>
      <c r="G3" s="33">
        <v>53784</v>
      </c>
      <c r="H3" s="34">
        <v>401.34899999999999</v>
      </c>
      <c r="I3" s="34">
        <v>247.23599999999999</v>
      </c>
      <c r="J3" s="34">
        <v>307.91499999999996</v>
      </c>
      <c r="K3" s="35">
        <v>0.186</v>
      </c>
      <c r="L3" s="34">
        <f t="shared" ref="L3:L66" si="0">H3*$B$86+I3*$C$86+J3*$D$86</f>
        <v>591.56642713999997</v>
      </c>
      <c r="N3" s="32">
        <v>2017</v>
      </c>
      <c r="O3" s="33">
        <v>4882.6762449117668</v>
      </c>
      <c r="P3" s="33">
        <v>85901.018399744367</v>
      </c>
      <c r="Q3" s="33">
        <v>105.89699417573773</v>
      </c>
      <c r="R3" s="34">
        <v>1337.6</v>
      </c>
      <c r="S3" s="33">
        <v>55324</v>
      </c>
      <c r="T3" s="34">
        <v>403.36599999999999</v>
      </c>
      <c r="U3" s="34">
        <v>246.29400000000001</v>
      </c>
      <c r="V3" s="34">
        <v>274.892</v>
      </c>
      <c r="W3" s="35">
        <v>0.183</v>
      </c>
      <c r="X3" s="34">
        <f t="shared" ref="X3:X66" si="1">T3*$B$86+U3*$C$86+V3*$D$86</f>
        <v>584.22419275999994</v>
      </c>
      <c r="Z3" s="32">
        <v>2018</v>
      </c>
      <c r="AA3" s="37">
        <v>4885.525142806433</v>
      </c>
      <c r="AB3" s="37">
        <v>85072.770136668405</v>
      </c>
      <c r="AC3" s="37">
        <v>117.79313159117662</v>
      </c>
      <c r="AD3" s="34">
        <v>1341.2</v>
      </c>
      <c r="AE3" s="33">
        <v>57087</v>
      </c>
      <c r="AF3" s="34">
        <v>408.738</v>
      </c>
      <c r="AG3" s="34">
        <v>250.06800000000001</v>
      </c>
      <c r="AH3" s="34">
        <v>409.25900000000001</v>
      </c>
      <c r="AI3" s="35">
        <v>0.17899999999999999</v>
      </c>
      <c r="AJ3" s="34">
        <f t="shared" ref="AJ3:AJ66" si="2">AF3*$B$86+AG3*$C$86+AH3*$D$86</f>
        <v>627.65247322000005</v>
      </c>
      <c r="AL3" s="32">
        <v>2019</v>
      </c>
      <c r="AM3" s="37">
        <v>5002.880621392007</v>
      </c>
      <c r="AN3" s="37">
        <v>87518.98854960085</v>
      </c>
      <c r="AO3" s="37">
        <v>248.33638418721796</v>
      </c>
      <c r="AP3" s="34">
        <v>1355.4</v>
      </c>
      <c r="AQ3" s="34">
        <v>58627</v>
      </c>
      <c r="AR3" s="34">
        <v>407.75299999999999</v>
      </c>
      <c r="AS3" s="34">
        <v>248.625</v>
      </c>
      <c r="AT3" s="34">
        <v>268.577</v>
      </c>
      <c r="AU3" s="35">
        <v>0.17499999999999999</v>
      </c>
      <c r="AV3" s="34">
        <f t="shared" ref="AV3:AV66" si="3">AR3*$B$86+AS3*$C$86+AT3*$D$86</f>
        <v>587.90558220000003</v>
      </c>
      <c r="AX3" s="32">
        <v>2020</v>
      </c>
      <c r="AY3" s="37">
        <v>4660.3927979754344</v>
      </c>
      <c r="AZ3" s="37">
        <v>87252.835212663442</v>
      </c>
      <c r="BA3" s="37">
        <v>49.435906513584733</v>
      </c>
      <c r="BB3" s="34">
        <v>1363.8</v>
      </c>
      <c r="BC3" s="33">
        <v>60225</v>
      </c>
      <c r="BD3" s="34">
        <v>403.35300000000001</v>
      </c>
      <c r="BE3" s="34">
        <v>238.50699999999998</v>
      </c>
      <c r="BF3" s="34">
        <v>222.13799999999998</v>
      </c>
      <c r="BG3" s="35">
        <v>0.17199999999999999</v>
      </c>
      <c r="BH3" s="34">
        <f t="shared" ref="BH3:BH66" si="4">BD3*$B$86+BE3*$C$86+BF3*$D$86</f>
        <v>566.54762398000003</v>
      </c>
      <c r="BI3" s="40"/>
      <c r="BJ3" s="32">
        <v>2021</v>
      </c>
      <c r="BK3" s="37">
        <v>4588.8347813292803</v>
      </c>
      <c r="BL3" s="37">
        <v>86816.517771997969</v>
      </c>
      <c r="BM3" s="37">
        <v>113.75439257095708</v>
      </c>
      <c r="BN3" s="34">
        <v>1389.4</v>
      </c>
      <c r="BO3" s="34">
        <v>60980</v>
      </c>
      <c r="BP3" s="34">
        <v>428.209</v>
      </c>
      <c r="BQ3" s="34">
        <v>243.42099999999999</v>
      </c>
      <c r="BR3" s="34">
        <v>337.90699999999998</v>
      </c>
      <c r="BS3" s="35">
        <v>0.17</v>
      </c>
      <c r="BT3" s="34">
        <f t="shared" ref="BT3:BT66" si="5">BP3*$B$86+BQ3*$C$86+BR3*$D$86</f>
        <v>624.91017023999996</v>
      </c>
      <c r="BU3" s="40"/>
      <c r="BV3" s="40">
        <v>2022</v>
      </c>
      <c r="BW3" s="37">
        <v>4621.7640000000001</v>
      </c>
      <c r="BX3" s="37">
        <v>82934.33618511571</v>
      </c>
      <c r="BY3" s="37">
        <v>62.512704936553988</v>
      </c>
      <c r="BZ3" s="34">
        <v>1398.9</v>
      </c>
      <c r="CA3" s="36">
        <v>62053</v>
      </c>
      <c r="CB3" s="34">
        <v>412.74200000000002</v>
      </c>
      <c r="CC3" s="34">
        <v>231.483</v>
      </c>
      <c r="CD3" s="34">
        <v>451.44199999999995</v>
      </c>
      <c r="CE3" s="35">
        <v>0.17</v>
      </c>
      <c r="CF3" s="34">
        <f t="shared" ref="CF3:CF66" si="6">CB3*$B$86+CC3*$C$86+CD3*$D$86</f>
        <v>635.06839662000004</v>
      </c>
      <c r="CG3" s="40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W3" s="36"/>
      <c r="HX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S3" s="36"/>
      <c r="IT3" s="36"/>
      <c r="IU3" s="36"/>
      <c r="IV3" s="36"/>
      <c r="IW3" s="36"/>
      <c r="IX3" s="36"/>
      <c r="IY3" s="36"/>
    </row>
    <row r="4" spans="1:259" ht="13.5" x14ac:dyDescent="0.3">
      <c r="A4" s="2" t="s">
        <v>3</v>
      </c>
      <c r="B4" s="32">
        <v>2016</v>
      </c>
      <c r="C4" s="33">
        <v>23715.96660179535</v>
      </c>
      <c r="D4" s="33">
        <v>416260.28089472617</v>
      </c>
      <c r="E4" s="33">
        <v>5029.8439905965397</v>
      </c>
      <c r="F4" s="34">
        <v>7740</v>
      </c>
      <c r="G4" s="33">
        <v>200669</v>
      </c>
      <c r="H4" s="34">
        <v>2005.1559999999999</v>
      </c>
      <c r="I4" s="34">
        <v>835.08900000000006</v>
      </c>
      <c r="J4" s="34">
        <v>157.46100000000001</v>
      </c>
      <c r="K4" s="35">
        <v>0.25</v>
      </c>
      <c r="L4" s="34">
        <f t="shared" si="0"/>
        <v>2408.38500196</v>
      </c>
      <c r="N4" s="32">
        <v>2017</v>
      </c>
      <c r="O4" s="33">
        <v>22135.061587564687</v>
      </c>
      <c r="P4" s="33">
        <v>426401.80287401716</v>
      </c>
      <c r="Q4" s="33">
        <v>5211.7232578544772</v>
      </c>
      <c r="R4" s="34">
        <v>7798.5</v>
      </c>
      <c r="S4" s="33">
        <v>205349</v>
      </c>
      <c r="T4" s="34">
        <v>2006.098</v>
      </c>
      <c r="U4" s="34">
        <v>874.04399999999998</v>
      </c>
      <c r="V4" s="34">
        <v>132.50200000000001</v>
      </c>
      <c r="W4" s="35">
        <v>0.248</v>
      </c>
      <c r="X4" s="34">
        <f t="shared" si="1"/>
        <v>2419.3790487599999</v>
      </c>
      <c r="Z4" s="32">
        <v>2018</v>
      </c>
      <c r="AA4" s="37">
        <v>22880.852060349014</v>
      </c>
      <c r="AB4" s="37">
        <v>414626.40731538541</v>
      </c>
      <c r="AC4" s="37">
        <v>2682.4025873083797</v>
      </c>
      <c r="AD4" s="34">
        <v>7745.5</v>
      </c>
      <c r="AE4" s="33">
        <v>212012</v>
      </c>
      <c r="AF4" s="34">
        <v>2032.6759999999999</v>
      </c>
      <c r="AG4" s="34">
        <v>883.62800000000004</v>
      </c>
      <c r="AH4" s="34">
        <v>130.251</v>
      </c>
      <c r="AI4" s="35">
        <v>0.24399999999999999</v>
      </c>
      <c r="AJ4" s="34">
        <f t="shared" si="2"/>
        <v>2449.48459882</v>
      </c>
      <c r="AL4" s="32">
        <v>2019</v>
      </c>
      <c r="AM4" s="37">
        <v>23430.930583330439</v>
      </c>
      <c r="AN4" s="37">
        <v>430378.29575759819</v>
      </c>
      <c r="AO4" s="37">
        <v>1720.7103259222997</v>
      </c>
      <c r="AP4" s="34">
        <v>7957.2</v>
      </c>
      <c r="AQ4" s="34">
        <v>217542</v>
      </c>
      <c r="AR4" s="34">
        <v>2036.9290000000001</v>
      </c>
      <c r="AS4" s="34">
        <v>883.8</v>
      </c>
      <c r="AT4" s="34">
        <v>73.171000000000006</v>
      </c>
      <c r="AU4" s="35">
        <v>0.24</v>
      </c>
      <c r="AV4" s="34">
        <f t="shared" si="3"/>
        <v>2438.3374701000002</v>
      </c>
      <c r="AX4" s="32">
        <v>2020</v>
      </c>
      <c r="AY4" s="37">
        <v>25034.394243810159</v>
      </c>
      <c r="AZ4" s="37">
        <v>445575.84617828357</v>
      </c>
      <c r="BA4" s="37">
        <v>2883.1664055044957</v>
      </c>
      <c r="BB4" s="34">
        <v>8132.2</v>
      </c>
      <c r="BC4" s="33">
        <v>223309</v>
      </c>
      <c r="BD4" s="34">
        <v>1985.337</v>
      </c>
      <c r="BE4" s="34">
        <v>865.88</v>
      </c>
      <c r="BF4" s="34">
        <v>83.113</v>
      </c>
      <c r="BG4" s="35">
        <v>0.23599999999999999</v>
      </c>
      <c r="BH4" s="34">
        <f t="shared" si="4"/>
        <v>2381.7039654999999</v>
      </c>
      <c r="BI4" s="40"/>
      <c r="BJ4" s="32">
        <v>2021</v>
      </c>
      <c r="BK4" s="37">
        <v>23984.086911019884</v>
      </c>
      <c r="BL4" s="37">
        <v>444958.03325631103</v>
      </c>
      <c r="BM4" s="37">
        <v>1963.0783483431223</v>
      </c>
      <c r="BN4" s="34">
        <v>8143.2</v>
      </c>
      <c r="BO4" s="34">
        <v>230304</v>
      </c>
      <c r="BP4" s="34">
        <v>2189.0279999999998</v>
      </c>
      <c r="BQ4" s="34">
        <v>885.52</v>
      </c>
      <c r="BR4" s="34">
        <v>102.502</v>
      </c>
      <c r="BS4" s="35">
        <v>0.23100000000000001</v>
      </c>
      <c r="BT4" s="34">
        <f t="shared" si="5"/>
        <v>2599.1306969999996</v>
      </c>
      <c r="BU4" s="40"/>
      <c r="BV4" s="40">
        <v>2022</v>
      </c>
      <c r="BW4" s="37">
        <v>22001.025171042205</v>
      </c>
      <c r="BX4" s="37">
        <v>441468.00421636761</v>
      </c>
      <c r="BY4" s="37">
        <v>2267.2696137796129</v>
      </c>
      <c r="BZ4" s="34">
        <v>8224.7999999999993</v>
      </c>
      <c r="CA4" s="36">
        <v>237645</v>
      </c>
      <c r="CB4" s="34">
        <v>2107.3069999999998</v>
      </c>
      <c r="CC4" s="34">
        <v>878.48599999999999</v>
      </c>
      <c r="CD4" s="34">
        <v>104.345</v>
      </c>
      <c r="CE4" s="35">
        <v>0.22600000000000001</v>
      </c>
      <c r="CF4" s="34">
        <f t="shared" si="6"/>
        <v>2514.8724751399996</v>
      </c>
      <c r="CG4" s="40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  <c r="IW4" s="36"/>
      <c r="IX4" s="36"/>
      <c r="IY4" s="36"/>
    </row>
    <row r="5" spans="1:259" ht="13.5" x14ac:dyDescent="0.3">
      <c r="A5" s="2" t="s">
        <v>4</v>
      </c>
      <c r="B5" s="32">
        <v>2016</v>
      </c>
      <c r="C5" s="33">
        <v>73762.943505203395</v>
      </c>
      <c r="D5" s="33">
        <v>1486470.9601647768</v>
      </c>
      <c r="E5" s="33">
        <v>20389.606918108948</v>
      </c>
      <c r="F5" s="34">
        <v>74933.2</v>
      </c>
      <c r="G5" s="33">
        <v>463377</v>
      </c>
      <c r="H5" s="34">
        <v>5496.6540000000005</v>
      </c>
      <c r="I5" s="34">
        <v>1310.2040000000002</v>
      </c>
      <c r="J5" s="34">
        <v>5235.76</v>
      </c>
      <c r="K5" s="35">
        <v>0.67600000000000005</v>
      </c>
      <c r="L5" s="34">
        <f t="shared" si="0"/>
        <v>7481.7360109600004</v>
      </c>
      <c r="N5" s="32">
        <v>2017</v>
      </c>
      <c r="O5" s="33">
        <v>72618.586966304851</v>
      </c>
      <c r="P5" s="33">
        <v>1870525.8574232468</v>
      </c>
      <c r="Q5" s="33">
        <v>22619.91787306769</v>
      </c>
      <c r="R5" s="34">
        <v>77850.600000000006</v>
      </c>
      <c r="S5" s="33">
        <v>466588</v>
      </c>
      <c r="T5" s="34">
        <v>5433.6909999999998</v>
      </c>
      <c r="U5" s="34">
        <v>1356.7930000000001</v>
      </c>
      <c r="V5" s="34">
        <v>5042.0739999999996</v>
      </c>
      <c r="W5" s="35">
        <v>0.67500000000000004</v>
      </c>
      <c r="X5" s="34">
        <f t="shared" si="1"/>
        <v>7386.3790712199989</v>
      </c>
      <c r="Z5" s="32">
        <v>2018</v>
      </c>
      <c r="AA5" s="37">
        <v>77915.912120605717</v>
      </c>
      <c r="AB5" s="37">
        <v>2222168.2794871689</v>
      </c>
      <c r="AC5" s="37">
        <v>18605.34114100803</v>
      </c>
      <c r="AD5" s="34">
        <v>80074.899999999994</v>
      </c>
      <c r="AE5" s="33">
        <v>470532</v>
      </c>
      <c r="AF5" s="34">
        <v>5485.8530000000001</v>
      </c>
      <c r="AG5" s="34">
        <v>1319.1949999999999</v>
      </c>
      <c r="AH5" s="34">
        <v>4977.2089999999998</v>
      </c>
      <c r="AI5" s="35">
        <v>0.67300000000000004</v>
      </c>
      <c r="AJ5" s="34">
        <f t="shared" si="2"/>
        <v>7404.7236092000003</v>
      </c>
      <c r="AL5" s="32">
        <v>2019</v>
      </c>
      <c r="AM5" s="37">
        <v>70617.897402685106</v>
      </c>
      <c r="AN5" s="37">
        <v>2353785.1324553234</v>
      </c>
      <c r="AO5" s="37">
        <v>15295.106889983106</v>
      </c>
      <c r="AP5" s="34">
        <v>79405.100000000006</v>
      </c>
      <c r="AQ5" s="34">
        <v>474045</v>
      </c>
      <c r="AR5" s="34">
        <v>5389.018</v>
      </c>
      <c r="AS5" s="34">
        <v>1322.1769999999999</v>
      </c>
      <c r="AT5" s="34">
        <v>4884</v>
      </c>
      <c r="AU5" s="35">
        <v>0.66900000000000004</v>
      </c>
      <c r="AV5" s="34">
        <f t="shared" si="3"/>
        <v>7283.9070979799999</v>
      </c>
      <c r="AX5" s="32">
        <v>2020</v>
      </c>
      <c r="AY5" s="37">
        <v>77999.982868421022</v>
      </c>
      <c r="AZ5" s="37">
        <v>2473686.7585213631</v>
      </c>
      <c r="BA5" s="37">
        <v>19816.526258525773</v>
      </c>
      <c r="BB5" s="34">
        <v>80278.2</v>
      </c>
      <c r="BC5" s="33">
        <v>479365</v>
      </c>
      <c r="BD5" s="34">
        <v>5128.92</v>
      </c>
      <c r="BE5" s="34">
        <v>1288.28</v>
      </c>
      <c r="BF5" s="34">
        <v>5356.1549999999997</v>
      </c>
      <c r="BG5" s="35">
        <v>0.66600000000000004</v>
      </c>
      <c r="BH5" s="34">
        <f t="shared" si="4"/>
        <v>7137.1756276999995</v>
      </c>
      <c r="BI5" s="40"/>
      <c r="BJ5" s="32">
        <v>2021</v>
      </c>
      <c r="BK5" s="37">
        <v>73549.359553115894</v>
      </c>
      <c r="BL5" s="37">
        <v>2466572.4226843226</v>
      </c>
      <c r="BM5" s="37">
        <v>16843.368771268088</v>
      </c>
      <c r="BN5" s="34">
        <v>80057.2</v>
      </c>
      <c r="BO5" s="34">
        <v>484114</v>
      </c>
      <c r="BP5" s="34">
        <v>5728.4530000000004</v>
      </c>
      <c r="BQ5" s="34">
        <v>1295.731</v>
      </c>
      <c r="BR5" s="34">
        <v>5305.7419999999993</v>
      </c>
      <c r="BS5" s="35">
        <v>0.66200000000000003</v>
      </c>
      <c r="BT5" s="34">
        <f t="shared" si="5"/>
        <v>7726.2585581399999</v>
      </c>
      <c r="BU5" s="40"/>
      <c r="BV5" s="40">
        <v>2022</v>
      </c>
      <c r="BW5" s="37">
        <v>62133.849318657798</v>
      </c>
      <c r="BX5" s="37">
        <v>2308217.0854400522</v>
      </c>
      <c r="BY5" s="37">
        <v>17904.810104532957</v>
      </c>
      <c r="BZ5" s="34">
        <v>80393.600000000006</v>
      </c>
      <c r="CA5" s="36">
        <v>488608</v>
      </c>
      <c r="CB5" s="34">
        <v>5290.27</v>
      </c>
      <c r="CC5" s="34">
        <v>1215.703</v>
      </c>
      <c r="CD5" s="34">
        <v>4946.3899999999994</v>
      </c>
      <c r="CE5" s="35">
        <v>0.66</v>
      </c>
      <c r="CF5" s="34">
        <f t="shared" si="6"/>
        <v>7156.1039422200001</v>
      </c>
      <c r="CG5" s="40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  <c r="IW5" s="36"/>
      <c r="IX5" s="36"/>
      <c r="IY5" s="36"/>
    </row>
    <row r="6" spans="1:259" ht="13.5" x14ac:dyDescent="0.3">
      <c r="A6" s="2" t="s">
        <v>5</v>
      </c>
      <c r="B6" s="32">
        <v>2016</v>
      </c>
      <c r="C6" s="33">
        <v>70716.753402794711</v>
      </c>
      <c r="D6" s="33">
        <v>1117263.3241099506</v>
      </c>
      <c r="E6" s="33">
        <v>27048.927491283503</v>
      </c>
      <c r="F6" s="34">
        <v>68872.399999999994</v>
      </c>
      <c r="G6" s="33">
        <v>420351</v>
      </c>
      <c r="H6" s="34">
        <v>4606.9830000000002</v>
      </c>
      <c r="I6" s="34">
        <v>1133.5520000000001</v>
      </c>
      <c r="J6" s="34">
        <v>1096.2249999999999</v>
      </c>
      <c r="K6" s="35">
        <v>0.68</v>
      </c>
      <c r="L6" s="34">
        <f t="shared" si="0"/>
        <v>5393.5693379800005</v>
      </c>
      <c r="N6" s="32">
        <v>2017</v>
      </c>
      <c r="O6" s="33">
        <v>61853.518905718003</v>
      </c>
      <c r="P6" s="33">
        <v>1254776.3004389931</v>
      </c>
      <c r="Q6" s="33">
        <v>11831.516149650688</v>
      </c>
      <c r="R6" s="34">
        <v>70190.899999999994</v>
      </c>
      <c r="S6" s="33">
        <v>424064</v>
      </c>
      <c r="T6" s="34">
        <v>4587.0640000000003</v>
      </c>
      <c r="U6" s="34">
        <v>1131.4530000000002</v>
      </c>
      <c r="V6" s="34">
        <v>1558.1889999999999</v>
      </c>
      <c r="W6" s="35">
        <v>0.67600000000000005</v>
      </c>
      <c r="X6" s="34">
        <f t="shared" si="1"/>
        <v>5497.9825561199996</v>
      </c>
      <c r="Z6" s="32">
        <v>2018</v>
      </c>
      <c r="AA6" s="37">
        <v>61757.622912513572</v>
      </c>
      <c r="AB6" s="37">
        <v>1422728.4215879028</v>
      </c>
      <c r="AC6" s="37">
        <v>11886.581792926583</v>
      </c>
      <c r="AD6" s="36">
        <v>71842.100000000006</v>
      </c>
      <c r="AE6" s="33">
        <v>429760</v>
      </c>
      <c r="AF6" s="36">
        <v>4651.8140000000003</v>
      </c>
      <c r="AG6" s="36">
        <v>1155.0540000000001</v>
      </c>
      <c r="AH6" s="36">
        <v>1724.2429999999999</v>
      </c>
      <c r="AI6" s="35">
        <v>0.67</v>
      </c>
      <c r="AJ6" s="34">
        <f t="shared" si="2"/>
        <v>5617.9392912599997</v>
      </c>
      <c r="AL6" s="32">
        <v>2019</v>
      </c>
      <c r="AM6" s="37">
        <v>69965.155966339269</v>
      </c>
      <c r="AN6" s="37">
        <v>1616094.0296217157</v>
      </c>
      <c r="AO6" s="37">
        <v>24773.418665670648</v>
      </c>
      <c r="AP6" s="36">
        <v>74174.8</v>
      </c>
      <c r="AQ6" s="36">
        <v>434263</v>
      </c>
      <c r="AR6" s="36">
        <v>4603.8999999999996</v>
      </c>
      <c r="AS6" s="36">
        <v>1130.6009999999999</v>
      </c>
      <c r="AT6" s="36">
        <v>1704.163</v>
      </c>
      <c r="AU6" s="35">
        <v>0.66500000000000004</v>
      </c>
      <c r="AV6" s="34">
        <f t="shared" si="3"/>
        <v>5554.0242650399996</v>
      </c>
      <c r="AX6" s="32">
        <v>2020</v>
      </c>
      <c r="AY6" s="37">
        <v>66222.37700163867</v>
      </c>
      <c r="AZ6" s="37">
        <v>1801634.1086714314</v>
      </c>
      <c r="BA6" s="37">
        <v>20597.153974895395</v>
      </c>
      <c r="BB6" s="34">
        <v>75516.5</v>
      </c>
      <c r="BC6" s="33">
        <v>432280</v>
      </c>
      <c r="BD6" s="34">
        <v>4393.5039999999999</v>
      </c>
      <c r="BE6" s="34">
        <v>1065.356</v>
      </c>
      <c r="BF6" s="34">
        <v>1907.5719999999999</v>
      </c>
      <c r="BG6" s="35">
        <v>0.67</v>
      </c>
      <c r="BH6" s="34">
        <f t="shared" si="4"/>
        <v>5370.60356864</v>
      </c>
      <c r="BI6" s="40"/>
      <c r="BJ6" s="32">
        <v>2021</v>
      </c>
      <c r="BK6" s="37">
        <v>57819.194345103191</v>
      </c>
      <c r="BL6" s="37">
        <v>1920710.0141250987</v>
      </c>
      <c r="BM6" s="37">
        <v>13621.728864218296</v>
      </c>
      <c r="BN6" s="34">
        <v>76160.5</v>
      </c>
      <c r="BO6" s="34">
        <v>435481</v>
      </c>
      <c r="BP6" s="34">
        <v>4885.0020000000004</v>
      </c>
      <c r="BQ6" s="34">
        <v>1127.309</v>
      </c>
      <c r="BR6" s="34">
        <v>2026.6130000000001</v>
      </c>
      <c r="BS6" s="35">
        <v>0.66900000000000004</v>
      </c>
      <c r="BT6" s="34">
        <f t="shared" si="5"/>
        <v>5921.1211719600005</v>
      </c>
      <c r="BU6" s="40"/>
      <c r="BV6" s="40">
        <v>2022</v>
      </c>
      <c r="BW6" s="37">
        <v>53381.368630000004</v>
      </c>
      <c r="BX6" s="37">
        <v>1952520.7358207214</v>
      </c>
      <c r="BY6" s="37">
        <v>8293</v>
      </c>
      <c r="BZ6" s="34">
        <v>76754.7</v>
      </c>
      <c r="CA6" s="36">
        <v>438045</v>
      </c>
      <c r="CB6" s="34">
        <v>4522.6210000000001</v>
      </c>
      <c r="CC6" s="34">
        <v>1109.0909999999999</v>
      </c>
      <c r="CD6" s="34">
        <v>2530.096</v>
      </c>
      <c r="CE6" s="35">
        <v>0.66700000000000004</v>
      </c>
      <c r="CF6" s="34">
        <f t="shared" si="6"/>
        <v>5687.3689739399997</v>
      </c>
      <c r="CG6" s="40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  <c r="IU6" s="36"/>
      <c r="IV6" s="36"/>
      <c r="IW6" s="36"/>
      <c r="IX6" s="36"/>
      <c r="IY6" s="36"/>
    </row>
    <row r="7" spans="1:259" ht="13.5" x14ac:dyDescent="0.3">
      <c r="A7" s="2" t="s">
        <v>6</v>
      </c>
      <c r="B7" s="32">
        <v>2016</v>
      </c>
      <c r="C7" s="33">
        <v>946.68531470097344</v>
      </c>
      <c r="D7" s="33">
        <v>12861.479239631792</v>
      </c>
      <c r="E7" s="33">
        <v>323.75337755978154</v>
      </c>
      <c r="F7" s="34">
        <v>802.1</v>
      </c>
      <c r="G7" s="33">
        <v>1807</v>
      </c>
      <c r="H7" s="34">
        <v>26.802</v>
      </c>
      <c r="I7" s="34">
        <v>0.94099999999999995</v>
      </c>
      <c r="J7" s="34">
        <v>0</v>
      </c>
      <c r="K7" s="35">
        <v>1</v>
      </c>
      <c r="L7" s="34">
        <f t="shared" si="0"/>
        <v>27.208267339999999</v>
      </c>
      <c r="N7" s="32">
        <v>2017</v>
      </c>
      <c r="O7" s="33">
        <v>701.09590846704032</v>
      </c>
      <c r="P7" s="33">
        <v>11897.395390127782</v>
      </c>
      <c r="Q7" s="33">
        <v>85.159036514521858</v>
      </c>
      <c r="R7" s="34">
        <v>803.5</v>
      </c>
      <c r="S7" s="33">
        <v>1813</v>
      </c>
      <c r="T7" s="34">
        <v>28.764999999999997</v>
      </c>
      <c r="U7" s="34">
        <v>0.2</v>
      </c>
      <c r="V7" s="34">
        <v>0</v>
      </c>
      <c r="W7" s="35">
        <v>1</v>
      </c>
      <c r="X7" s="34">
        <f t="shared" si="1"/>
        <v>28.851347999999998</v>
      </c>
      <c r="Z7" s="32">
        <v>2018</v>
      </c>
      <c r="AA7" s="37">
        <v>667.94917230975057</v>
      </c>
      <c r="AB7" s="37">
        <v>10856.725250548619</v>
      </c>
      <c r="AC7" s="37">
        <v>181.1745150403986</v>
      </c>
      <c r="AD7" s="34">
        <v>804.2</v>
      </c>
      <c r="AE7" s="33">
        <v>1819</v>
      </c>
      <c r="AF7" s="34">
        <v>28.736000000000001</v>
      </c>
      <c r="AG7" s="34">
        <v>1.167</v>
      </c>
      <c r="AH7" s="34">
        <v>0</v>
      </c>
      <c r="AI7" s="35">
        <v>1</v>
      </c>
      <c r="AJ7" s="34">
        <f t="shared" si="2"/>
        <v>29.239840579999999</v>
      </c>
      <c r="AL7" s="32">
        <v>2019</v>
      </c>
      <c r="AM7" s="37">
        <v>813.82767069168119</v>
      </c>
      <c r="AN7" s="37">
        <v>10019.364869150366</v>
      </c>
      <c r="AO7" s="37">
        <v>169.36180475005443</v>
      </c>
      <c r="AP7" s="34">
        <v>807</v>
      </c>
      <c r="AQ7" s="34">
        <v>1835</v>
      </c>
      <c r="AR7" s="34">
        <v>29.213999999999999</v>
      </c>
      <c r="AS7" s="34">
        <v>0.59</v>
      </c>
      <c r="AT7" s="34">
        <v>0</v>
      </c>
      <c r="AU7" s="35">
        <v>0.96799999999999997</v>
      </c>
      <c r="AV7" s="34">
        <f t="shared" si="3"/>
        <v>29.4687266</v>
      </c>
      <c r="AX7" s="32">
        <v>2020</v>
      </c>
      <c r="AY7" s="37">
        <v>940.81387552976094</v>
      </c>
      <c r="AZ7" s="37">
        <v>9280.8354136301568</v>
      </c>
      <c r="BA7" s="37">
        <v>333.41493655535965</v>
      </c>
      <c r="BB7" s="34">
        <v>809.7</v>
      </c>
      <c r="BC7" s="33">
        <v>1855</v>
      </c>
      <c r="BD7" s="34">
        <v>26.744</v>
      </c>
      <c r="BE7" s="34">
        <v>0.17299999999999999</v>
      </c>
      <c r="BF7" s="34">
        <v>0</v>
      </c>
      <c r="BG7" s="35">
        <v>0.96199999999999997</v>
      </c>
      <c r="BH7" s="34">
        <f t="shared" si="4"/>
        <v>26.818691019999999</v>
      </c>
      <c r="BI7" s="40"/>
      <c r="BJ7" s="32">
        <v>2021</v>
      </c>
      <c r="BK7" s="37">
        <v>836.41027666193179</v>
      </c>
      <c r="BL7" s="37">
        <v>9722.3337333950476</v>
      </c>
      <c r="BM7" s="37">
        <v>120.8232923570782</v>
      </c>
      <c r="BN7" s="34">
        <v>824.5</v>
      </c>
      <c r="BO7" s="34">
        <v>1882</v>
      </c>
      <c r="BP7" s="34">
        <v>28.649000000000001</v>
      </c>
      <c r="BQ7" s="34">
        <v>0.183</v>
      </c>
      <c r="BR7" s="34">
        <v>0</v>
      </c>
      <c r="BS7" s="35">
        <v>0.96699999999999997</v>
      </c>
      <c r="BT7" s="34">
        <f t="shared" si="5"/>
        <v>28.728008420000002</v>
      </c>
      <c r="BU7" s="40"/>
      <c r="BV7" s="40">
        <v>2022</v>
      </c>
      <c r="BW7" s="37">
        <v>693.83494500000006</v>
      </c>
      <c r="BX7" s="37">
        <v>9352.804456960097</v>
      </c>
      <c r="BY7" s="37">
        <v>158.47149210117209</v>
      </c>
      <c r="BZ7" s="34">
        <v>812.5</v>
      </c>
      <c r="CA7" s="36">
        <v>1886</v>
      </c>
      <c r="CB7" s="34">
        <v>28.288</v>
      </c>
      <c r="CC7" s="34">
        <v>0.112</v>
      </c>
      <c r="CD7" s="34">
        <v>0</v>
      </c>
      <c r="CE7" s="35">
        <v>0.98199999999999998</v>
      </c>
      <c r="CF7" s="34">
        <f t="shared" si="6"/>
        <v>28.336354880000002</v>
      </c>
      <c r="CG7" s="40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  <c r="IU7" s="36"/>
      <c r="IV7" s="36"/>
      <c r="IW7" s="36"/>
      <c r="IX7" s="36"/>
      <c r="IY7" s="36"/>
    </row>
    <row r="8" spans="1:259" ht="13.5" x14ac:dyDescent="0.3">
      <c r="A8" s="2" t="s">
        <v>7</v>
      </c>
      <c r="B8" s="32">
        <v>2016</v>
      </c>
      <c r="C8" s="33">
        <v>2330.262943741307</v>
      </c>
      <c r="D8" s="33">
        <v>47971.054420608089</v>
      </c>
      <c r="E8" s="33">
        <v>84.963476506027348</v>
      </c>
      <c r="F8" s="34">
        <v>1086</v>
      </c>
      <c r="G8" s="33">
        <v>24544</v>
      </c>
      <c r="H8" s="34">
        <v>239.9</v>
      </c>
      <c r="I8" s="34">
        <v>92.6</v>
      </c>
      <c r="J8" s="34">
        <v>4.9000000000000004</v>
      </c>
      <c r="K8" s="35">
        <v>0.23799999999999999</v>
      </c>
      <c r="L8" s="34">
        <f t="shared" si="0"/>
        <v>281.207514</v>
      </c>
      <c r="N8" s="32">
        <v>2017</v>
      </c>
      <c r="O8" s="33">
        <v>2284.0917762282179</v>
      </c>
      <c r="P8" s="33">
        <v>48705.202607447354</v>
      </c>
      <c r="Q8" s="33">
        <v>34.52789635205405</v>
      </c>
      <c r="R8" s="34">
        <v>1096.2</v>
      </c>
      <c r="S8" s="33">
        <v>24651</v>
      </c>
      <c r="T8" s="34">
        <v>233.393</v>
      </c>
      <c r="U8" s="34">
        <v>94.671000000000006</v>
      </c>
      <c r="V8" s="34">
        <v>5.3369999999999997</v>
      </c>
      <c r="W8" s="35">
        <v>0.24</v>
      </c>
      <c r="X8" s="34">
        <f t="shared" si="1"/>
        <v>275.71311824000003</v>
      </c>
      <c r="Z8" s="32">
        <v>2018</v>
      </c>
      <c r="AA8" s="37">
        <v>2347.6010941211807</v>
      </c>
      <c r="AB8" s="37">
        <v>49801.892707897518</v>
      </c>
      <c r="AC8" s="37">
        <v>38.677161919524046</v>
      </c>
      <c r="AD8" s="34">
        <v>1095.5999999999999</v>
      </c>
      <c r="AE8" s="33">
        <v>24823</v>
      </c>
      <c r="AF8" s="34">
        <v>236.27500000000001</v>
      </c>
      <c r="AG8" s="34">
        <v>98.971999999999994</v>
      </c>
      <c r="AH8" s="34">
        <v>7.6060000000000008</v>
      </c>
      <c r="AI8" s="35">
        <v>0.24099999999999999</v>
      </c>
      <c r="AJ8" s="34">
        <f t="shared" si="2"/>
        <v>281.06715788000002</v>
      </c>
      <c r="AL8" s="32">
        <v>2019</v>
      </c>
      <c r="AM8" s="37">
        <v>2472.7563510677091</v>
      </c>
      <c r="AN8" s="37">
        <v>51119.035474191689</v>
      </c>
      <c r="AO8" s="37">
        <v>23.850153008864122</v>
      </c>
      <c r="AP8" s="34">
        <v>1115.5</v>
      </c>
      <c r="AQ8" s="34">
        <v>24924</v>
      </c>
      <c r="AR8" s="34">
        <v>232.2</v>
      </c>
      <c r="AS8" s="34">
        <v>87.861000000000004</v>
      </c>
      <c r="AT8" s="34">
        <v>4.6950000000000003</v>
      </c>
      <c r="AU8" s="35">
        <v>0.24199999999999999</v>
      </c>
      <c r="AV8" s="34">
        <f t="shared" si="3"/>
        <v>271.40592263999997</v>
      </c>
      <c r="AX8" s="32">
        <v>2020</v>
      </c>
      <c r="AY8" s="37">
        <v>2757.0988934134157</v>
      </c>
      <c r="AZ8" s="37">
        <v>52968.385906643314</v>
      </c>
      <c r="BA8" s="37">
        <v>49.993363133607012</v>
      </c>
      <c r="BB8" s="34">
        <v>1128.0999999999999</v>
      </c>
      <c r="BC8" s="33">
        <v>25065</v>
      </c>
      <c r="BD8" s="34">
        <v>221.31899999999999</v>
      </c>
      <c r="BE8" s="34">
        <v>76.802000000000007</v>
      </c>
      <c r="BF8" s="34">
        <v>3.0210000000000004</v>
      </c>
      <c r="BG8" s="35">
        <v>0.24199999999999999</v>
      </c>
      <c r="BH8" s="34">
        <f t="shared" si="4"/>
        <v>255.29648857999999</v>
      </c>
      <c r="BI8" s="40"/>
      <c r="BJ8" s="32">
        <v>2021</v>
      </c>
      <c r="BK8" s="37">
        <v>2478.8634218155389</v>
      </c>
      <c r="BL8" s="37">
        <v>52811.906616768618</v>
      </c>
      <c r="BM8" s="37">
        <v>165.83609745350424</v>
      </c>
      <c r="BN8" s="34">
        <v>1134.2</v>
      </c>
      <c r="BO8" s="34">
        <v>25192</v>
      </c>
      <c r="BP8" s="34">
        <v>238.05099999999999</v>
      </c>
      <c r="BQ8" s="34">
        <v>78.358000000000004</v>
      </c>
      <c r="BR8" s="34">
        <v>3.613</v>
      </c>
      <c r="BS8" s="35">
        <v>0.24199999999999999</v>
      </c>
      <c r="BT8" s="34">
        <f t="shared" si="5"/>
        <v>272.86076722000001</v>
      </c>
      <c r="BU8" s="40"/>
      <c r="BV8" s="40">
        <v>2022</v>
      </c>
      <c r="BW8" s="37">
        <v>2288.4939999999997</v>
      </c>
      <c r="BX8" s="37">
        <v>50914.791097103131</v>
      </c>
      <c r="BY8" s="37">
        <v>63.102570171829974</v>
      </c>
      <c r="BZ8" s="34">
        <v>1146.5</v>
      </c>
      <c r="CA8" s="36">
        <v>25507</v>
      </c>
      <c r="CB8" s="34">
        <v>224.3</v>
      </c>
      <c r="CC8" s="34">
        <v>78.501000000000005</v>
      </c>
      <c r="CD8" s="34">
        <v>3.3050000000000002</v>
      </c>
      <c r="CE8" s="35">
        <v>0.28899999999999998</v>
      </c>
      <c r="CF8" s="34">
        <f t="shared" si="6"/>
        <v>259.08800724000002</v>
      </c>
      <c r="CG8" s="40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  <c r="IU8" s="36"/>
      <c r="IV8" s="36"/>
      <c r="IW8" s="36"/>
      <c r="IX8" s="36"/>
      <c r="IY8" s="36"/>
    </row>
    <row r="9" spans="1:259" ht="13.5" x14ac:dyDescent="0.3">
      <c r="A9" s="2" t="s">
        <v>8</v>
      </c>
      <c r="B9" s="32">
        <v>2016</v>
      </c>
      <c r="C9" s="33">
        <v>1792.5874787482612</v>
      </c>
      <c r="D9" s="33">
        <v>17261.696154520163</v>
      </c>
      <c r="E9" s="33">
        <v>339.05588714825222</v>
      </c>
      <c r="F9" s="34">
        <v>984</v>
      </c>
      <c r="G9" s="33">
        <v>3837</v>
      </c>
      <c r="H9" s="34">
        <v>48.718000000000004</v>
      </c>
      <c r="I9" s="34">
        <v>3.09</v>
      </c>
      <c r="J9" s="34">
        <v>4.09</v>
      </c>
      <c r="K9" s="35">
        <v>0.998</v>
      </c>
      <c r="L9" s="34">
        <f t="shared" si="0"/>
        <v>51.160875600000004</v>
      </c>
      <c r="N9" s="32">
        <v>2017</v>
      </c>
      <c r="O9" s="33">
        <v>1656.4546289525281</v>
      </c>
      <c r="P9" s="33">
        <v>17166.970428397723</v>
      </c>
      <c r="Q9" s="33">
        <v>215.23217837338288</v>
      </c>
      <c r="R9" s="34">
        <v>995.8</v>
      </c>
      <c r="S9" s="33">
        <v>3844</v>
      </c>
      <c r="T9" s="34">
        <v>47.686</v>
      </c>
      <c r="U9" s="34">
        <v>3.129</v>
      </c>
      <c r="V9" s="34">
        <v>2.6070000000000002</v>
      </c>
      <c r="W9" s="35">
        <v>0.998</v>
      </c>
      <c r="X9" s="34">
        <f t="shared" si="1"/>
        <v>49.743672159999996</v>
      </c>
      <c r="Z9" s="32">
        <v>2018</v>
      </c>
      <c r="AA9" s="37">
        <v>1883.7738728292329</v>
      </c>
      <c r="AB9" s="37">
        <v>17761.518504562158</v>
      </c>
      <c r="AC9" s="37">
        <v>417.22570640971401</v>
      </c>
      <c r="AD9" s="34">
        <v>1013.3</v>
      </c>
      <c r="AE9" s="33">
        <v>3851</v>
      </c>
      <c r="AF9" s="34">
        <v>48.436999999999998</v>
      </c>
      <c r="AG9" s="34">
        <v>3.39</v>
      </c>
      <c r="AH9" s="34">
        <v>2.5529999999999999</v>
      </c>
      <c r="AI9" s="35">
        <v>0.93</v>
      </c>
      <c r="AJ9" s="34">
        <f t="shared" si="2"/>
        <v>50.592716899999992</v>
      </c>
      <c r="AL9" s="32">
        <v>2019</v>
      </c>
      <c r="AM9" s="37">
        <v>2216.4584404997499</v>
      </c>
      <c r="AN9" s="37">
        <v>17851.816723399108</v>
      </c>
      <c r="AO9" s="37">
        <v>134.05831574141862</v>
      </c>
      <c r="AP9" s="34">
        <v>1024.0999999999999</v>
      </c>
      <c r="AQ9" s="34">
        <v>3873</v>
      </c>
      <c r="AR9" s="34">
        <v>48.88</v>
      </c>
      <c r="AS9" s="34">
        <v>3.0550000000000002</v>
      </c>
      <c r="AT9" s="34">
        <v>1.2649999999999999</v>
      </c>
      <c r="AU9" s="35">
        <v>0.92300000000000004</v>
      </c>
      <c r="AV9" s="34">
        <f t="shared" si="3"/>
        <v>50.541907200000004</v>
      </c>
      <c r="AX9" s="32">
        <v>2020</v>
      </c>
      <c r="AY9" s="37">
        <v>1859.411539738561</v>
      </c>
      <c r="AZ9" s="37">
        <v>18114.69908509947</v>
      </c>
      <c r="BA9" s="37">
        <v>275.45927213253594</v>
      </c>
      <c r="BB9" s="34">
        <v>1026</v>
      </c>
      <c r="BC9" s="33">
        <v>3903</v>
      </c>
      <c r="BD9" s="34">
        <v>46.301000000000002</v>
      </c>
      <c r="BE9" s="34">
        <v>2.8290000000000002</v>
      </c>
      <c r="BF9" s="34">
        <v>2.7149999999999999</v>
      </c>
      <c r="BG9" s="35">
        <v>0.91900000000000004</v>
      </c>
      <c r="BH9" s="34">
        <f t="shared" si="4"/>
        <v>48.258428959999996</v>
      </c>
      <c r="BI9" s="40"/>
      <c r="BJ9" s="32">
        <v>2021</v>
      </c>
      <c r="BK9" s="37">
        <v>1978.447565221855</v>
      </c>
      <c r="BL9" s="37">
        <v>17577.853144793338</v>
      </c>
      <c r="BM9" s="37">
        <v>150.08232618440243</v>
      </c>
      <c r="BN9" s="34">
        <v>1032.3</v>
      </c>
      <c r="BO9" s="34">
        <v>3915</v>
      </c>
      <c r="BP9" s="34">
        <v>51.671999999999997</v>
      </c>
      <c r="BQ9" s="34">
        <v>2.7290000000000001</v>
      </c>
      <c r="BR9" s="34">
        <v>2.9279999999999999</v>
      </c>
      <c r="BS9" s="35">
        <v>0.92</v>
      </c>
      <c r="BT9" s="34">
        <f t="shared" si="5"/>
        <v>53.643999259999994</v>
      </c>
      <c r="BU9" s="40"/>
      <c r="BV9" s="40">
        <v>2022</v>
      </c>
      <c r="BW9" s="37">
        <v>1794.3495599999994</v>
      </c>
      <c r="BX9" s="37">
        <v>17343.79768</v>
      </c>
      <c r="BY9" s="37">
        <v>263.89969557861764</v>
      </c>
      <c r="BZ9" s="34">
        <v>1041.7</v>
      </c>
      <c r="CA9" s="36">
        <v>3911</v>
      </c>
      <c r="CB9" s="34">
        <v>47.268000000000001</v>
      </c>
      <c r="CC9" s="34">
        <v>2.6669999999999998</v>
      </c>
      <c r="CD9" s="34">
        <v>2.081</v>
      </c>
      <c r="CE9" s="35">
        <v>0.89100000000000001</v>
      </c>
      <c r="CF9" s="34">
        <f t="shared" si="6"/>
        <v>48.983609680000001</v>
      </c>
      <c r="CG9" s="40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  <c r="IX9" s="36"/>
      <c r="IY9" s="36"/>
    </row>
    <row r="10" spans="1:259" ht="13.5" x14ac:dyDescent="0.3">
      <c r="A10" s="2" t="s">
        <v>9</v>
      </c>
      <c r="B10" s="32">
        <v>2016</v>
      </c>
      <c r="C10" s="33">
        <v>1633.1276081606397</v>
      </c>
      <c r="D10" s="33">
        <v>37529.517299888917</v>
      </c>
      <c r="E10" s="33">
        <v>24.262084269081143</v>
      </c>
      <c r="F10" s="34">
        <v>877</v>
      </c>
      <c r="G10" s="33">
        <v>10554</v>
      </c>
      <c r="H10" s="34">
        <v>139.60900000000001</v>
      </c>
      <c r="I10" s="34">
        <v>106.827</v>
      </c>
      <c r="J10" s="34">
        <v>0</v>
      </c>
      <c r="K10" s="35">
        <v>0.41199999999999998</v>
      </c>
      <c r="L10" s="34">
        <f t="shared" si="0"/>
        <v>185.73048898000002</v>
      </c>
      <c r="N10" s="32">
        <v>2017</v>
      </c>
      <c r="O10" s="33">
        <v>1457.587828001436</v>
      </c>
      <c r="P10" s="33">
        <v>38337.153633126312</v>
      </c>
      <c r="Q10" s="33">
        <v>22.060276627267022</v>
      </c>
      <c r="R10" s="34">
        <v>889.4</v>
      </c>
      <c r="S10" s="33">
        <v>10595</v>
      </c>
      <c r="T10" s="34">
        <v>138.74299999999999</v>
      </c>
      <c r="U10" s="34">
        <v>97.961000000000013</v>
      </c>
      <c r="V10" s="34">
        <v>0</v>
      </c>
      <c r="W10" s="35">
        <v>0.41199999999999998</v>
      </c>
      <c r="X10" s="34">
        <f t="shared" si="1"/>
        <v>181.03668214000001</v>
      </c>
      <c r="Z10" s="32">
        <v>2018</v>
      </c>
      <c r="AA10" s="37">
        <v>1413.9268188863552</v>
      </c>
      <c r="AB10" s="37">
        <v>38501.54344931693</v>
      </c>
      <c r="AC10" s="37">
        <v>21.570269562432028</v>
      </c>
      <c r="AD10" s="34">
        <v>907.8</v>
      </c>
      <c r="AE10" s="33">
        <v>10586</v>
      </c>
      <c r="AF10" s="34">
        <v>141.79499999999999</v>
      </c>
      <c r="AG10" s="34">
        <v>83.5</v>
      </c>
      <c r="AH10" s="34">
        <v>0</v>
      </c>
      <c r="AI10" s="35">
        <v>0.41199999999999998</v>
      </c>
      <c r="AJ10" s="34">
        <f t="shared" si="2"/>
        <v>177.84528999999998</v>
      </c>
      <c r="AL10" s="32">
        <v>2019</v>
      </c>
      <c r="AM10" s="37">
        <v>1364.8269502267783</v>
      </c>
      <c r="AN10" s="37">
        <v>38879.26955510673</v>
      </c>
      <c r="AO10" s="37">
        <v>19.153018906897568</v>
      </c>
      <c r="AP10" s="34">
        <v>919.2</v>
      </c>
      <c r="AQ10" s="34">
        <v>10585</v>
      </c>
      <c r="AR10" s="34">
        <v>138.83099999999999</v>
      </c>
      <c r="AS10" s="34">
        <v>74.959999999999994</v>
      </c>
      <c r="AT10" s="34">
        <v>0</v>
      </c>
      <c r="AU10" s="35">
        <v>0.41299999999999998</v>
      </c>
      <c r="AV10" s="34">
        <f t="shared" si="3"/>
        <v>171.19423039999998</v>
      </c>
      <c r="AX10" s="32">
        <v>2020</v>
      </c>
      <c r="AY10" s="37">
        <v>1442.9070447384258</v>
      </c>
      <c r="AZ10" s="37">
        <v>38959.636806884075</v>
      </c>
      <c r="BA10" s="37">
        <v>27.170727446567181</v>
      </c>
      <c r="BB10" s="34">
        <v>929.4</v>
      </c>
      <c r="BC10" s="33">
        <v>10633</v>
      </c>
      <c r="BD10" s="34">
        <v>134.708</v>
      </c>
      <c r="BE10" s="34">
        <v>70.046000000000006</v>
      </c>
      <c r="BF10" s="34">
        <v>0</v>
      </c>
      <c r="BG10" s="35">
        <v>0.41199999999999998</v>
      </c>
      <c r="BH10" s="34">
        <f t="shared" si="4"/>
        <v>164.94966004</v>
      </c>
      <c r="BI10" s="40"/>
      <c r="BJ10" s="32">
        <v>2021</v>
      </c>
      <c r="BK10" s="37">
        <v>1538.3580844142443</v>
      </c>
      <c r="BL10" s="37">
        <v>38396.270870831511</v>
      </c>
      <c r="BM10" s="37">
        <v>13.913141416643278</v>
      </c>
      <c r="BN10" s="34">
        <v>947.1</v>
      </c>
      <c r="BO10" s="34">
        <v>10637</v>
      </c>
      <c r="BP10" s="34">
        <v>153.83000000000001</v>
      </c>
      <c r="BQ10" s="34">
        <v>60.435000000000002</v>
      </c>
      <c r="BR10" s="34">
        <v>0</v>
      </c>
      <c r="BS10" s="35">
        <v>0.41199999999999998</v>
      </c>
      <c r="BT10" s="34">
        <f t="shared" si="5"/>
        <v>179.92220690000002</v>
      </c>
      <c r="BU10" s="40"/>
      <c r="BV10" s="40">
        <v>2022</v>
      </c>
      <c r="BW10" s="37">
        <v>1211.3377799999996</v>
      </c>
      <c r="BX10" s="37">
        <v>36424.504468120642</v>
      </c>
      <c r="BY10" s="37">
        <v>15.362073509885589</v>
      </c>
      <c r="BZ10" s="34">
        <v>953.5</v>
      </c>
      <c r="CA10" s="36">
        <v>10770</v>
      </c>
      <c r="CB10" s="34">
        <v>151.23599999999999</v>
      </c>
      <c r="CC10" s="34">
        <v>56.872</v>
      </c>
      <c r="CD10" s="34">
        <v>0</v>
      </c>
      <c r="CE10" s="35">
        <v>0.40799999999999997</v>
      </c>
      <c r="CF10" s="34">
        <f t="shared" si="6"/>
        <v>175.78991728</v>
      </c>
      <c r="CG10" s="40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  <c r="IW10" s="36"/>
      <c r="IX10" s="36"/>
      <c r="IY10" s="36"/>
    </row>
    <row r="11" spans="1:259" ht="13.5" x14ac:dyDescent="0.3">
      <c r="A11" s="2" t="s">
        <v>10</v>
      </c>
      <c r="B11" s="32">
        <v>2016</v>
      </c>
      <c r="C11" s="33">
        <v>1993.8509922392209</v>
      </c>
      <c r="D11" s="33">
        <v>18399.447686204356</v>
      </c>
      <c r="E11" s="33">
        <v>40.724358309230809</v>
      </c>
      <c r="F11" s="34">
        <v>438.4</v>
      </c>
      <c r="G11" s="33">
        <v>7681</v>
      </c>
      <c r="H11" s="34">
        <v>93.534000000000006</v>
      </c>
      <c r="I11" s="34">
        <v>69.424000000000007</v>
      </c>
      <c r="J11" s="34">
        <v>0</v>
      </c>
      <c r="K11" s="35">
        <v>0.41099999999999998</v>
      </c>
      <c r="L11" s="34">
        <f t="shared" si="0"/>
        <v>123.50711776000001</v>
      </c>
      <c r="N11" s="32">
        <v>2017</v>
      </c>
      <c r="O11" s="33">
        <v>1865.1561616702104</v>
      </c>
      <c r="P11" s="33">
        <v>17617.291398211455</v>
      </c>
      <c r="Q11" s="33">
        <v>75.109959707385599</v>
      </c>
      <c r="R11" s="34">
        <v>441.5</v>
      </c>
      <c r="S11" s="33">
        <v>7765</v>
      </c>
      <c r="T11" s="34">
        <v>88.323999999999998</v>
      </c>
      <c r="U11" s="34">
        <v>72.004000000000005</v>
      </c>
      <c r="V11" s="34">
        <v>0</v>
      </c>
      <c r="W11" s="35">
        <v>0.40899999999999997</v>
      </c>
      <c r="X11" s="34">
        <f t="shared" si="1"/>
        <v>119.41100696000001</v>
      </c>
      <c r="Z11" s="32">
        <v>2018</v>
      </c>
      <c r="AA11" s="37">
        <v>1980.7468950309913</v>
      </c>
      <c r="AB11" s="37">
        <v>17263.280696753274</v>
      </c>
      <c r="AC11" s="37">
        <v>126.89820861371645</v>
      </c>
      <c r="AD11" s="34">
        <v>446.6</v>
      </c>
      <c r="AE11" s="33">
        <v>7803</v>
      </c>
      <c r="AF11" s="34">
        <v>82.825000000000003</v>
      </c>
      <c r="AG11" s="34">
        <v>75.085999999999999</v>
      </c>
      <c r="AH11" s="34">
        <v>0</v>
      </c>
      <c r="AI11" s="35">
        <v>0.40799999999999997</v>
      </c>
      <c r="AJ11" s="34">
        <f t="shared" si="2"/>
        <v>115.24262964</v>
      </c>
      <c r="AL11" s="32">
        <v>2019</v>
      </c>
      <c r="AM11" s="37">
        <v>2412.3790573082374</v>
      </c>
      <c r="AN11" s="37">
        <v>18661.601013030369</v>
      </c>
      <c r="AO11" s="37">
        <v>134.68535914453727</v>
      </c>
      <c r="AP11" s="34">
        <v>447.8</v>
      </c>
      <c r="AQ11" s="34">
        <v>7689</v>
      </c>
      <c r="AR11" s="34">
        <v>83.924000000000007</v>
      </c>
      <c r="AS11" s="34">
        <v>72.944000000000003</v>
      </c>
      <c r="AT11" s="34">
        <v>0</v>
      </c>
      <c r="AU11" s="35">
        <v>0.41299999999999998</v>
      </c>
      <c r="AV11" s="34">
        <f t="shared" si="3"/>
        <v>115.41684256000001</v>
      </c>
      <c r="AX11" s="32">
        <v>2020</v>
      </c>
      <c r="AY11" s="37">
        <v>2297.7943435320553</v>
      </c>
      <c r="AZ11" s="37">
        <v>18795.302414990121</v>
      </c>
      <c r="BA11" s="37">
        <v>41.631218892722046</v>
      </c>
      <c r="BB11" s="34">
        <v>450</v>
      </c>
      <c r="BC11" s="33">
        <v>7692</v>
      </c>
      <c r="BD11" s="34">
        <v>83.64</v>
      </c>
      <c r="BE11" s="34">
        <v>73.433999999999997</v>
      </c>
      <c r="BF11" s="34">
        <v>0</v>
      </c>
      <c r="BG11" s="35">
        <v>0.41299999999999998</v>
      </c>
      <c r="BH11" s="34">
        <f t="shared" si="4"/>
        <v>115.34439516</v>
      </c>
      <c r="BI11" s="40"/>
      <c r="BJ11" s="32">
        <v>2021</v>
      </c>
      <c r="BK11" s="37">
        <v>1928.2614357004488</v>
      </c>
      <c r="BL11" s="37">
        <v>17539.535677616364</v>
      </c>
      <c r="BM11" s="37">
        <v>214.96276914298423</v>
      </c>
      <c r="BN11" s="34">
        <v>448.2</v>
      </c>
      <c r="BO11" s="34">
        <v>7839</v>
      </c>
      <c r="BP11" s="34">
        <v>89.096999999999994</v>
      </c>
      <c r="BQ11" s="34">
        <v>77.662000000000006</v>
      </c>
      <c r="BR11" s="34">
        <v>0</v>
      </c>
      <c r="BS11" s="35">
        <v>0.40600000000000003</v>
      </c>
      <c r="BT11" s="34">
        <f t="shared" si="5"/>
        <v>122.62679188</v>
      </c>
      <c r="BU11" s="40"/>
      <c r="BV11" s="40">
        <v>2022</v>
      </c>
      <c r="BW11" s="37">
        <v>1551.5656200000001</v>
      </c>
      <c r="BX11" s="37">
        <v>17188.718688415862</v>
      </c>
      <c r="BY11" s="37">
        <v>69.7848258310365</v>
      </c>
      <c r="BZ11" s="34">
        <v>446.8</v>
      </c>
      <c r="CA11" s="36">
        <v>7779</v>
      </c>
      <c r="CB11" s="34">
        <v>91.180999999999997</v>
      </c>
      <c r="CC11" s="34">
        <v>82.603999999999999</v>
      </c>
      <c r="CD11" s="34">
        <v>0</v>
      </c>
      <c r="CE11" s="35">
        <v>0.41899999999999998</v>
      </c>
      <c r="CF11" s="34">
        <f t="shared" si="6"/>
        <v>126.84445095999999</v>
      </c>
      <c r="CG11" s="40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  <c r="IW11" s="36"/>
      <c r="IX11" s="36"/>
      <c r="IY11" s="36"/>
    </row>
    <row r="12" spans="1:259" ht="13.5" x14ac:dyDescent="0.3">
      <c r="A12" s="2" t="s">
        <v>11</v>
      </c>
      <c r="B12" s="32">
        <v>2016</v>
      </c>
      <c r="C12" s="33">
        <v>1647.2561057023643</v>
      </c>
      <c r="D12" s="33">
        <v>30729.287770205945</v>
      </c>
      <c r="E12" s="33">
        <v>111.15543627035089</v>
      </c>
      <c r="F12" s="34">
        <v>893.6</v>
      </c>
      <c r="G12" s="33">
        <v>9622</v>
      </c>
      <c r="H12" s="34">
        <v>139.059</v>
      </c>
      <c r="I12" s="34">
        <v>3.1739999999999999</v>
      </c>
      <c r="J12" s="34">
        <v>0</v>
      </c>
      <c r="K12" s="35">
        <v>0.70799999999999996</v>
      </c>
      <c r="L12" s="34">
        <f t="shared" si="0"/>
        <v>140.42934276</v>
      </c>
      <c r="N12" s="32">
        <v>2017</v>
      </c>
      <c r="O12" s="33">
        <v>1603.9765540857748</v>
      </c>
      <c r="P12" s="33">
        <v>30893.801196621807</v>
      </c>
      <c r="Q12" s="33">
        <v>148.47095840124763</v>
      </c>
      <c r="R12" s="34">
        <v>905.4</v>
      </c>
      <c r="S12" s="33">
        <v>9711</v>
      </c>
      <c r="T12" s="34">
        <v>138.024</v>
      </c>
      <c r="U12" s="34">
        <v>3.351</v>
      </c>
      <c r="V12" s="34">
        <v>0</v>
      </c>
      <c r="W12" s="35">
        <v>0.70499999999999996</v>
      </c>
      <c r="X12" s="34">
        <f t="shared" si="1"/>
        <v>139.47076074</v>
      </c>
      <c r="Z12" s="32">
        <v>2018</v>
      </c>
      <c r="AA12" s="37">
        <v>1411.8123720066624</v>
      </c>
      <c r="AB12" s="37">
        <v>30534.619186900614</v>
      </c>
      <c r="AC12" s="37">
        <v>83.436926007745228</v>
      </c>
      <c r="AD12" s="34">
        <v>911.9</v>
      </c>
      <c r="AE12" s="33">
        <v>9832</v>
      </c>
      <c r="AF12" s="34">
        <v>139.83699999999999</v>
      </c>
      <c r="AG12" s="34">
        <v>3.653</v>
      </c>
      <c r="AH12" s="34">
        <v>0</v>
      </c>
      <c r="AI12" s="35">
        <v>0.69899999999999995</v>
      </c>
      <c r="AJ12" s="34">
        <f t="shared" si="2"/>
        <v>141.41414621999999</v>
      </c>
      <c r="AL12" s="32">
        <v>2019</v>
      </c>
      <c r="AM12" s="37">
        <v>1385.7568377973175</v>
      </c>
      <c r="AN12" s="37">
        <v>30648.638766201126</v>
      </c>
      <c r="AO12" s="37">
        <v>229.40572331981761</v>
      </c>
      <c r="AP12" s="34">
        <v>920.8</v>
      </c>
      <c r="AQ12" s="34">
        <v>9895</v>
      </c>
      <c r="AR12" s="34">
        <v>143.65199999999999</v>
      </c>
      <c r="AS12" s="34">
        <v>3.448</v>
      </c>
      <c r="AT12" s="34">
        <v>0</v>
      </c>
      <c r="AU12" s="35">
        <v>0.69799999999999995</v>
      </c>
      <c r="AV12" s="34">
        <f t="shared" si="3"/>
        <v>145.14063951999998</v>
      </c>
      <c r="AX12" s="32">
        <v>2020</v>
      </c>
      <c r="AY12" s="37">
        <v>1674.7659265757859</v>
      </c>
      <c r="AZ12" s="37">
        <v>29735.251064614262</v>
      </c>
      <c r="BA12" s="37">
        <v>98.488118492057396</v>
      </c>
      <c r="BB12" s="34">
        <v>933.5</v>
      </c>
      <c r="BC12" s="33">
        <v>9973</v>
      </c>
      <c r="BD12" s="34">
        <v>134.81899999999999</v>
      </c>
      <c r="BE12" s="34">
        <v>3.234</v>
      </c>
      <c r="BF12" s="34">
        <v>0</v>
      </c>
      <c r="BG12" s="35">
        <v>0.69799999999999995</v>
      </c>
      <c r="BH12" s="34">
        <f t="shared" si="4"/>
        <v>136.21524715999999</v>
      </c>
      <c r="BI12" s="40"/>
      <c r="BJ12" s="32">
        <v>2021</v>
      </c>
      <c r="BK12" s="37">
        <v>1616.5023520084565</v>
      </c>
      <c r="BL12" s="37">
        <v>29143.542061716376</v>
      </c>
      <c r="BM12" s="37">
        <v>345.82642564824215</v>
      </c>
      <c r="BN12" s="34">
        <v>938.6</v>
      </c>
      <c r="BO12" s="34">
        <v>10061</v>
      </c>
      <c r="BP12" s="34">
        <v>149.916</v>
      </c>
      <c r="BQ12" s="34">
        <v>3.84</v>
      </c>
      <c r="BR12" s="34">
        <v>0</v>
      </c>
      <c r="BS12" s="35">
        <v>0.69799999999999995</v>
      </c>
      <c r="BT12" s="34">
        <f t="shared" si="5"/>
        <v>151.57388159999999</v>
      </c>
      <c r="BU12" s="40"/>
      <c r="BV12" s="40">
        <v>2022</v>
      </c>
      <c r="BW12" s="37">
        <v>1360</v>
      </c>
      <c r="BX12" s="37">
        <v>27932.731535663152</v>
      </c>
      <c r="BY12" s="37">
        <v>139.86654427423511</v>
      </c>
      <c r="BZ12" s="34">
        <v>990.2</v>
      </c>
      <c r="CA12" s="36">
        <v>10170</v>
      </c>
      <c r="CB12" s="34">
        <v>136.477</v>
      </c>
      <c r="CC12" s="34">
        <v>3.169</v>
      </c>
      <c r="CD12" s="34">
        <v>0</v>
      </c>
      <c r="CE12" s="35">
        <v>0.69499999999999995</v>
      </c>
      <c r="CF12" s="34">
        <f t="shared" si="6"/>
        <v>137.84518406000001</v>
      </c>
      <c r="CG12" s="40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S12" s="36"/>
      <c r="IT12" s="36"/>
      <c r="IU12" s="36"/>
      <c r="IV12" s="36"/>
      <c r="IW12" s="36"/>
      <c r="IX12" s="36"/>
      <c r="IY12" s="36"/>
    </row>
    <row r="13" spans="1:259" ht="13.5" x14ac:dyDescent="0.3">
      <c r="A13" s="2" t="s">
        <v>12</v>
      </c>
      <c r="B13" s="32">
        <v>2016</v>
      </c>
      <c r="C13" s="33">
        <v>32267.201444738937</v>
      </c>
      <c r="D13" s="33">
        <v>693798.55803159636</v>
      </c>
      <c r="E13" s="33">
        <v>317.21221000971258</v>
      </c>
      <c r="F13" s="34">
        <v>6316</v>
      </c>
      <c r="G13" s="33">
        <v>379025</v>
      </c>
      <c r="H13" s="34">
        <v>2461</v>
      </c>
      <c r="I13" s="34">
        <v>1604</v>
      </c>
      <c r="J13" s="34">
        <v>1117</v>
      </c>
      <c r="K13" s="35">
        <v>9.0999999999999998E-2</v>
      </c>
      <c r="L13" s="34">
        <f t="shared" si="0"/>
        <v>3456.3296600000003</v>
      </c>
      <c r="N13" s="32">
        <v>2017</v>
      </c>
      <c r="O13" s="33">
        <v>31061.734119143486</v>
      </c>
      <c r="P13" s="33">
        <v>695267.20760227123</v>
      </c>
      <c r="Q13" s="33">
        <v>450.17255553537836</v>
      </c>
      <c r="R13" s="34">
        <v>6374.8</v>
      </c>
      <c r="S13" s="33">
        <v>383621</v>
      </c>
      <c r="T13" s="34">
        <v>2438.8000000000002</v>
      </c>
      <c r="U13" s="34">
        <v>1572.3</v>
      </c>
      <c r="V13" s="34">
        <v>1116.2</v>
      </c>
      <c r="W13" s="35">
        <v>9.0999999999999998E-2</v>
      </c>
      <c r="X13" s="34">
        <f t="shared" si="1"/>
        <v>3420.2266220000001</v>
      </c>
      <c r="Z13" s="32">
        <v>2018</v>
      </c>
      <c r="AA13" s="37">
        <v>29123.614003395815</v>
      </c>
      <c r="AB13" s="37">
        <v>685436.98300560273</v>
      </c>
      <c r="AC13" s="37">
        <v>616.38308916904612</v>
      </c>
      <c r="AD13" s="34">
        <v>6420.1</v>
      </c>
      <c r="AE13" s="33">
        <v>389870</v>
      </c>
      <c r="AF13" s="34">
        <v>2427.0479999999998</v>
      </c>
      <c r="AG13" s="34">
        <v>1606.0719999999999</v>
      </c>
      <c r="AH13" s="34">
        <v>1300.2809999999999</v>
      </c>
      <c r="AI13" s="35">
        <v>0.09</v>
      </c>
      <c r="AJ13" s="34">
        <f t="shared" si="2"/>
        <v>3472.9597043799995</v>
      </c>
      <c r="AL13" s="32">
        <v>2019</v>
      </c>
      <c r="AM13" s="37">
        <v>28744.235738763182</v>
      </c>
      <c r="AN13" s="37">
        <v>665932.52841306385</v>
      </c>
      <c r="AO13" s="37">
        <v>265.89172500441174</v>
      </c>
      <c r="AP13" s="34">
        <v>6440.7</v>
      </c>
      <c r="AQ13" s="34">
        <v>395909</v>
      </c>
      <c r="AR13" s="34">
        <v>2450.2420000000002</v>
      </c>
      <c r="AS13" s="34">
        <v>1572.6210000000001</v>
      </c>
      <c r="AT13" s="34">
        <v>1179.761</v>
      </c>
      <c r="AU13" s="35">
        <v>0.09</v>
      </c>
      <c r="AV13" s="34">
        <f t="shared" si="3"/>
        <v>3449.0385976400003</v>
      </c>
      <c r="AX13" s="32">
        <v>2020</v>
      </c>
      <c r="AY13" s="37">
        <v>29683.645036628826</v>
      </c>
      <c r="AZ13" s="37">
        <v>650230.99068307842</v>
      </c>
      <c r="BA13" s="37">
        <v>239.86722165526069</v>
      </c>
      <c r="BB13" s="34">
        <v>6464.2</v>
      </c>
      <c r="BC13" s="33">
        <v>408510</v>
      </c>
      <c r="BD13" s="34">
        <v>2380.181</v>
      </c>
      <c r="BE13" s="34">
        <v>1461.684</v>
      </c>
      <c r="BF13" s="34">
        <v>772.88800000000003</v>
      </c>
      <c r="BG13" s="35">
        <v>8.7999999999999995E-2</v>
      </c>
      <c r="BH13" s="34">
        <f t="shared" si="4"/>
        <v>3220.7783869600003</v>
      </c>
      <c r="BI13" s="40"/>
      <c r="BJ13" s="32">
        <v>2021</v>
      </c>
      <c r="BK13" s="37">
        <v>29141.144212724099</v>
      </c>
      <c r="BL13" s="37">
        <v>621853.60419398616</v>
      </c>
      <c r="BM13" s="37">
        <v>554.49190469197663</v>
      </c>
      <c r="BN13" s="34">
        <v>6496.5</v>
      </c>
      <c r="BO13" s="34">
        <v>415279</v>
      </c>
      <c r="BP13" s="34">
        <v>2638.1869999999999</v>
      </c>
      <c r="BQ13" s="34">
        <v>1485.0150000000001</v>
      </c>
      <c r="BR13" s="34">
        <v>841.178</v>
      </c>
      <c r="BS13" s="35">
        <v>8.7999999999999995E-2</v>
      </c>
      <c r="BT13" s="34">
        <f t="shared" si="5"/>
        <v>3507.3707319</v>
      </c>
      <c r="BU13" s="40"/>
      <c r="BV13" s="40">
        <v>2022</v>
      </c>
      <c r="BW13" s="37">
        <v>28424.154899999998</v>
      </c>
      <c r="BX13" s="37">
        <v>568891.64612386748</v>
      </c>
      <c r="BY13" s="37">
        <v>451.46261819335831</v>
      </c>
      <c r="BZ13" s="34">
        <v>6506.5</v>
      </c>
      <c r="CA13" s="36">
        <v>423019</v>
      </c>
      <c r="CB13" s="34">
        <v>2461.7959999999998</v>
      </c>
      <c r="CC13" s="34">
        <v>1462.193</v>
      </c>
      <c r="CD13" s="34">
        <v>462.65700000000004</v>
      </c>
      <c r="CE13" s="35">
        <v>8.6999999999999994E-2</v>
      </c>
      <c r="CF13" s="34">
        <f t="shared" si="6"/>
        <v>3218.5095185199998</v>
      </c>
      <c r="CG13" s="40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  <c r="IW13" s="36"/>
      <c r="IX13" s="36"/>
      <c r="IY13" s="36"/>
    </row>
    <row r="14" spans="1:259" ht="13.5" x14ac:dyDescent="0.3">
      <c r="A14" s="2" t="s">
        <v>13</v>
      </c>
      <c r="B14" s="32">
        <v>2016</v>
      </c>
      <c r="C14" s="33">
        <v>5080.5249577670374</v>
      </c>
      <c r="D14" s="33">
        <v>120902.03404673569</v>
      </c>
      <c r="E14" s="33">
        <v>994.12515895368153</v>
      </c>
      <c r="F14" s="34">
        <v>4020</v>
      </c>
      <c r="G14" s="33">
        <v>32239</v>
      </c>
      <c r="H14" s="34">
        <v>398.04399999999998</v>
      </c>
      <c r="I14" s="34">
        <v>202.89400000000001</v>
      </c>
      <c r="J14" s="34">
        <v>535.98199999999997</v>
      </c>
      <c r="K14" s="35">
        <v>0.64600000000000002</v>
      </c>
      <c r="L14" s="34">
        <f t="shared" si="0"/>
        <v>630.94617575999996</v>
      </c>
      <c r="N14" s="32">
        <v>2017</v>
      </c>
      <c r="O14" s="33">
        <v>4163.7089754951521</v>
      </c>
      <c r="P14" s="33">
        <v>127052.64975785074</v>
      </c>
      <c r="Q14" s="33">
        <v>248.98153964564415</v>
      </c>
      <c r="R14" s="34">
        <v>4037.7</v>
      </c>
      <c r="S14" s="33">
        <v>32434</v>
      </c>
      <c r="T14" s="34">
        <v>410.00400000000002</v>
      </c>
      <c r="U14" s="34">
        <v>200.04300000000001</v>
      </c>
      <c r="V14" s="34">
        <v>748.26300000000003</v>
      </c>
      <c r="W14" s="35">
        <v>0.64600000000000002</v>
      </c>
      <c r="X14" s="34">
        <f t="shared" si="1"/>
        <v>699.22466412000006</v>
      </c>
      <c r="Z14" s="32">
        <v>2018</v>
      </c>
      <c r="AA14" s="37">
        <v>4300.4231389451979</v>
      </c>
      <c r="AB14" s="37">
        <v>128933.59353462476</v>
      </c>
      <c r="AC14" s="37">
        <v>1974.7822887993361</v>
      </c>
      <c r="AD14" s="34">
        <v>4103.1000000000004</v>
      </c>
      <c r="AE14" s="33">
        <v>32741</v>
      </c>
      <c r="AF14" s="34">
        <v>414.27100000000002</v>
      </c>
      <c r="AG14" s="34">
        <v>207.221</v>
      </c>
      <c r="AH14" s="34">
        <v>483.61400000000003</v>
      </c>
      <c r="AI14" s="35">
        <v>0.64100000000000001</v>
      </c>
      <c r="AJ14" s="34">
        <f t="shared" si="2"/>
        <v>634.84434994000003</v>
      </c>
      <c r="AL14" s="32">
        <v>2019</v>
      </c>
      <c r="AM14" s="37">
        <v>5172.27835703459</v>
      </c>
      <c r="AN14" s="37">
        <v>132572.38413168368</v>
      </c>
      <c r="AO14" s="37">
        <v>3539.8368821764302</v>
      </c>
      <c r="AP14" s="34">
        <v>4136.1000000000004</v>
      </c>
      <c r="AQ14" s="34">
        <v>32879</v>
      </c>
      <c r="AR14" s="34">
        <v>403.33800000000002</v>
      </c>
      <c r="AS14" s="34">
        <v>224.43899999999999</v>
      </c>
      <c r="AT14" s="34">
        <v>492.28899999999999</v>
      </c>
      <c r="AU14" s="35">
        <v>0.64300000000000002</v>
      </c>
      <c r="AV14" s="34">
        <f t="shared" si="3"/>
        <v>633.69684175999998</v>
      </c>
      <c r="AX14" s="32">
        <v>2020</v>
      </c>
      <c r="AY14" s="37">
        <v>5663.3351608296662</v>
      </c>
      <c r="AZ14" s="37">
        <v>136084.99112764149</v>
      </c>
      <c r="BA14" s="37">
        <v>4085.1141040960897</v>
      </c>
      <c r="BB14" s="34">
        <v>4185.5</v>
      </c>
      <c r="BC14" s="33">
        <v>33048</v>
      </c>
      <c r="BD14" s="34">
        <v>345.714</v>
      </c>
      <c r="BE14" s="34">
        <v>259.36399999999998</v>
      </c>
      <c r="BF14" s="34">
        <v>436.69499999999999</v>
      </c>
      <c r="BG14" s="35">
        <v>0.64400000000000002</v>
      </c>
      <c r="BH14" s="34">
        <f t="shared" si="4"/>
        <v>576.07982786000002</v>
      </c>
      <c r="BI14" s="40"/>
      <c r="BJ14" s="32">
        <v>2021</v>
      </c>
      <c r="BK14" s="37">
        <v>4995.7807151182606</v>
      </c>
      <c r="BL14" s="37">
        <v>142126.90113892625</v>
      </c>
      <c r="BM14" s="37">
        <v>663.31325339070793</v>
      </c>
      <c r="BN14" s="34">
        <v>4250.8999999999996</v>
      </c>
      <c r="BO14" s="34">
        <v>33705</v>
      </c>
      <c r="BP14" s="34">
        <v>411.87099999999998</v>
      </c>
      <c r="BQ14" s="34">
        <v>233.19300000000001</v>
      </c>
      <c r="BR14" s="34">
        <v>493.35</v>
      </c>
      <c r="BS14" s="35">
        <v>0.63200000000000001</v>
      </c>
      <c r="BT14" s="34">
        <f t="shared" si="5"/>
        <v>646.29693081999994</v>
      </c>
      <c r="BU14" s="40"/>
      <c r="BV14" s="40">
        <v>2022</v>
      </c>
      <c r="BW14" s="37">
        <v>5463.8516400000017</v>
      </c>
      <c r="BX14" s="37">
        <v>136706.59939159587</v>
      </c>
      <c r="BY14" s="37">
        <v>4344.0374908109115</v>
      </c>
      <c r="BZ14" s="34">
        <v>4268.7</v>
      </c>
      <c r="CA14" s="36">
        <v>33734</v>
      </c>
      <c r="CB14" s="34">
        <v>360.99700000000001</v>
      </c>
      <c r="CC14" s="34">
        <v>229.696</v>
      </c>
      <c r="CD14" s="34">
        <v>597.04499999999996</v>
      </c>
      <c r="CE14" s="35">
        <v>0.63500000000000001</v>
      </c>
      <c r="CF14" s="34">
        <f t="shared" si="6"/>
        <v>622.02485053999999</v>
      </c>
      <c r="CG14" s="40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  <c r="IW14" s="36"/>
      <c r="IX14" s="36"/>
      <c r="IY14" s="36"/>
    </row>
    <row r="15" spans="1:259" ht="13.5" x14ac:dyDescent="0.3">
      <c r="A15" s="2" t="s">
        <v>14</v>
      </c>
      <c r="B15" s="32">
        <v>2016</v>
      </c>
      <c r="C15" s="33">
        <v>1057.5883685525728</v>
      </c>
      <c r="D15" s="33">
        <v>13179.120350973308</v>
      </c>
      <c r="E15" s="33">
        <v>91.032878246984026</v>
      </c>
      <c r="F15" s="34">
        <v>644.4</v>
      </c>
      <c r="G15" s="33">
        <v>4882</v>
      </c>
      <c r="H15" s="34">
        <v>62.683</v>
      </c>
      <c r="I15" s="34">
        <v>9.6000000000000002E-2</v>
      </c>
      <c r="J15" s="34">
        <v>0</v>
      </c>
      <c r="K15" s="35">
        <v>0.83099999999999996</v>
      </c>
      <c r="L15" s="34">
        <f t="shared" si="0"/>
        <v>62.724447040000001</v>
      </c>
      <c r="N15" s="32">
        <v>2017</v>
      </c>
      <c r="O15" s="33">
        <v>1093.5462583656899</v>
      </c>
      <c r="P15" s="33">
        <v>14443.154196708165</v>
      </c>
      <c r="Q15" s="33">
        <v>80.08368857495465</v>
      </c>
      <c r="R15" s="34">
        <v>659.4</v>
      </c>
      <c r="S15" s="33">
        <v>4836</v>
      </c>
      <c r="T15" s="34">
        <v>65.613</v>
      </c>
      <c r="U15" s="34">
        <v>7.0999999999999994E-2</v>
      </c>
      <c r="V15" s="34">
        <v>0</v>
      </c>
      <c r="W15" s="35">
        <v>0.84499999999999997</v>
      </c>
      <c r="X15" s="34">
        <f t="shared" si="1"/>
        <v>65.643653540000003</v>
      </c>
      <c r="Z15" s="32">
        <v>2018</v>
      </c>
      <c r="AA15" s="37">
        <v>1162.9259984952075</v>
      </c>
      <c r="AB15" s="37">
        <v>14155.493395474172</v>
      </c>
      <c r="AC15" s="37">
        <v>77.967662635383903</v>
      </c>
      <c r="AD15" s="34">
        <v>666.3</v>
      </c>
      <c r="AE15" s="33">
        <v>4919</v>
      </c>
      <c r="AF15" s="34">
        <v>66.376000000000005</v>
      </c>
      <c r="AG15" s="34">
        <v>4.0000000000000001E-3</v>
      </c>
      <c r="AH15" s="34">
        <v>0</v>
      </c>
      <c r="AI15" s="35">
        <v>0.83299999999999996</v>
      </c>
      <c r="AJ15" s="34">
        <f t="shared" si="2"/>
        <v>66.377726960000004</v>
      </c>
      <c r="AL15" s="32">
        <v>2019</v>
      </c>
      <c r="AM15" s="37">
        <v>1305.8119443116282</v>
      </c>
      <c r="AN15" s="37">
        <v>14745.073345428946</v>
      </c>
      <c r="AO15" s="37">
        <v>183.3016874108261</v>
      </c>
      <c r="AP15" s="34">
        <v>674.5</v>
      </c>
      <c r="AQ15" s="34">
        <v>4908</v>
      </c>
      <c r="AR15" s="34">
        <v>68.590999999999994</v>
      </c>
      <c r="AS15" s="34">
        <v>5.0000000000000001E-3</v>
      </c>
      <c r="AT15" s="34">
        <v>0</v>
      </c>
      <c r="AU15" s="35">
        <v>0.84699999999999998</v>
      </c>
      <c r="AV15" s="34">
        <f t="shared" si="3"/>
        <v>68.593158699999989</v>
      </c>
      <c r="AX15" s="32">
        <v>2020</v>
      </c>
      <c r="AY15" s="37">
        <v>1387.4798906884866</v>
      </c>
      <c r="AZ15" s="37">
        <v>15750.467820316815</v>
      </c>
      <c r="BA15" s="37">
        <v>116.54560404950395</v>
      </c>
      <c r="BB15" s="34">
        <v>679.9</v>
      </c>
      <c r="BC15" s="33">
        <v>4983</v>
      </c>
      <c r="BD15" s="34">
        <v>62.3</v>
      </c>
      <c r="BE15" s="34">
        <v>0</v>
      </c>
      <c r="BF15" s="34">
        <v>0</v>
      </c>
      <c r="BG15" s="35">
        <v>0.83799999999999997</v>
      </c>
      <c r="BH15" s="34">
        <f t="shared" si="4"/>
        <v>62.3</v>
      </c>
      <c r="BI15" s="40"/>
      <c r="BJ15" s="32">
        <v>2021</v>
      </c>
      <c r="BK15" s="37">
        <v>1357.1913096847252</v>
      </c>
      <c r="BL15" s="37">
        <v>16813.21973026557</v>
      </c>
      <c r="BM15" s="37">
        <v>114.30161134646424</v>
      </c>
      <c r="BN15" s="34">
        <v>676.8</v>
      </c>
      <c r="BO15" s="34">
        <v>5096</v>
      </c>
      <c r="BP15" s="34">
        <v>68.17</v>
      </c>
      <c r="BQ15" s="34">
        <v>0</v>
      </c>
      <c r="BR15" s="34">
        <v>0</v>
      </c>
      <c r="BS15" s="35">
        <v>0.82899999999999996</v>
      </c>
      <c r="BT15" s="34">
        <f t="shared" si="5"/>
        <v>68.17</v>
      </c>
      <c r="BU15" s="40"/>
      <c r="BV15" s="40">
        <v>2022</v>
      </c>
      <c r="BW15" s="37">
        <v>1366.61025</v>
      </c>
      <c r="BX15" s="37">
        <v>16221.736357151283</v>
      </c>
      <c r="BY15" s="37">
        <v>99.134693967522495</v>
      </c>
      <c r="BZ15" s="34">
        <v>681.2</v>
      </c>
      <c r="CA15" s="36">
        <v>5078</v>
      </c>
      <c r="CB15" s="34">
        <v>65.381</v>
      </c>
      <c r="CC15" s="34">
        <v>2.5000000000000001E-2</v>
      </c>
      <c r="CD15" s="34">
        <v>0</v>
      </c>
      <c r="CE15" s="35">
        <v>0.83899999999999997</v>
      </c>
      <c r="CF15" s="34">
        <f t="shared" si="6"/>
        <v>65.391793500000006</v>
      </c>
      <c r="CG15" s="40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  <c r="IV15" s="36"/>
      <c r="IW15" s="36"/>
      <c r="IX15" s="36"/>
      <c r="IY15" s="36"/>
    </row>
    <row r="16" spans="1:259" ht="13.5" x14ac:dyDescent="0.3">
      <c r="A16" s="2" t="s">
        <v>15</v>
      </c>
      <c r="B16" s="32">
        <v>2016</v>
      </c>
      <c r="C16" s="33">
        <v>3689.5199887823364</v>
      </c>
      <c r="D16" s="33">
        <v>71244.793755346429</v>
      </c>
      <c r="E16" s="33">
        <v>506.96004750096279</v>
      </c>
      <c r="F16" s="34">
        <v>2741.4</v>
      </c>
      <c r="G16" s="33">
        <v>24894</v>
      </c>
      <c r="H16" s="34">
        <v>241.51</v>
      </c>
      <c r="I16" s="34">
        <v>20.99</v>
      </c>
      <c r="J16" s="34">
        <v>0</v>
      </c>
      <c r="K16" s="35">
        <v>0.56899999999999995</v>
      </c>
      <c r="L16" s="34">
        <f t="shared" si="0"/>
        <v>250.5722226</v>
      </c>
      <c r="N16" s="32">
        <v>2017</v>
      </c>
      <c r="O16" s="33">
        <v>2906.0598983141858</v>
      </c>
      <c r="P16" s="33">
        <v>70494.527571281651</v>
      </c>
      <c r="Q16" s="33">
        <v>228.37520569588099</v>
      </c>
      <c r="R16" s="34">
        <v>2764.8</v>
      </c>
      <c r="S16" s="33">
        <v>24947</v>
      </c>
      <c r="T16" s="34">
        <v>235.88</v>
      </c>
      <c r="U16" s="34">
        <v>23.83</v>
      </c>
      <c r="V16" s="34">
        <v>0</v>
      </c>
      <c r="W16" s="35">
        <v>0.56899999999999995</v>
      </c>
      <c r="X16" s="34">
        <f t="shared" si="1"/>
        <v>246.16836419999998</v>
      </c>
      <c r="Z16" s="32">
        <v>2018</v>
      </c>
      <c r="AA16" s="37">
        <v>3634.1859749012915</v>
      </c>
      <c r="AB16" s="37">
        <v>69236.221668615806</v>
      </c>
      <c r="AC16" s="37">
        <v>507.86643472444547</v>
      </c>
      <c r="AD16" s="34">
        <v>2773</v>
      </c>
      <c r="AE16" s="33">
        <v>24907</v>
      </c>
      <c r="AF16" s="34">
        <v>235.68</v>
      </c>
      <c r="AG16" s="34">
        <v>24.94</v>
      </c>
      <c r="AH16" s="34">
        <v>0</v>
      </c>
      <c r="AI16" s="35">
        <v>0.56999999999999995</v>
      </c>
      <c r="AJ16" s="34">
        <f t="shared" si="2"/>
        <v>246.4475956</v>
      </c>
      <c r="AL16" s="32">
        <v>2019</v>
      </c>
      <c r="AM16" s="37">
        <v>5701.2415847869979</v>
      </c>
      <c r="AN16" s="37">
        <v>68681.280508755081</v>
      </c>
      <c r="AO16" s="37">
        <v>389.23332116624391</v>
      </c>
      <c r="AP16" s="34">
        <v>2776.5</v>
      </c>
      <c r="AQ16" s="34">
        <v>24956</v>
      </c>
      <c r="AR16" s="34">
        <v>231.52</v>
      </c>
      <c r="AS16" s="34">
        <v>22.72</v>
      </c>
      <c r="AT16" s="34">
        <v>0</v>
      </c>
      <c r="AU16" s="35">
        <v>0.58399999999999996</v>
      </c>
      <c r="AV16" s="34">
        <f t="shared" si="3"/>
        <v>241.32913280000002</v>
      </c>
      <c r="AX16" s="32">
        <v>2020</v>
      </c>
      <c r="AY16" s="37">
        <v>6172.9784818300714</v>
      </c>
      <c r="AZ16" s="37">
        <v>70585.538082571715</v>
      </c>
      <c r="BA16" s="37">
        <v>281.07982115774854</v>
      </c>
      <c r="BB16" s="34">
        <v>2820.9</v>
      </c>
      <c r="BC16" s="33">
        <v>24700</v>
      </c>
      <c r="BD16" s="34">
        <v>217.167</v>
      </c>
      <c r="BE16" s="34">
        <v>22.096</v>
      </c>
      <c r="BF16" s="34">
        <v>0</v>
      </c>
      <c r="BG16" s="35">
        <v>0.57599999999999996</v>
      </c>
      <c r="BH16" s="34">
        <f t="shared" si="4"/>
        <v>226.70672704</v>
      </c>
      <c r="BI16" s="40"/>
      <c r="BJ16" s="32">
        <v>2021</v>
      </c>
      <c r="BK16" s="37">
        <v>3202.5367367345398</v>
      </c>
      <c r="BL16" s="37">
        <v>68911.696757785758</v>
      </c>
      <c r="BM16" s="37">
        <v>195.89121485359766</v>
      </c>
      <c r="BN16" s="34">
        <v>2841</v>
      </c>
      <c r="BO16" s="34">
        <v>24768</v>
      </c>
      <c r="BP16" s="34">
        <v>236.15799999999999</v>
      </c>
      <c r="BQ16" s="34">
        <v>23.262</v>
      </c>
      <c r="BR16" s="34">
        <v>0</v>
      </c>
      <c r="BS16" s="35">
        <v>0.58799999999999997</v>
      </c>
      <c r="BT16" s="34">
        <f t="shared" si="5"/>
        <v>246.20113587999998</v>
      </c>
      <c r="BU16" s="40"/>
      <c r="BV16" s="40">
        <v>2022</v>
      </c>
      <c r="BW16" s="37">
        <v>2612.9974411000003</v>
      </c>
      <c r="BX16" s="37">
        <v>62654.038065678746</v>
      </c>
      <c r="BY16" s="37">
        <v>291.18605647121501</v>
      </c>
      <c r="BZ16" s="34">
        <v>2867.8</v>
      </c>
      <c r="CA16" s="36">
        <v>24686</v>
      </c>
      <c r="CB16" s="34">
        <v>214.91200000000001</v>
      </c>
      <c r="CC16" s="34">
        <v>22.132000000000001</v>
      </c>
      <c r="CD16" s="34">
        <v>0</v>
      </c>
      <c r="CE16" s="35">
        <v>0.59599999999999997</v>
      </c>
      <c r="CF16" s="34">
        <f t="shared" si="6"/>
        <v>224.46726968000002</v>
      </c>
      <c r="CG16" s="40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  <c r="IW16" s="36"/>
      <c r="IX16" s="36"/>
      <c r="IY16" s="36"/>
    </row>
    <row r="17" spans="1:259" ht="13.5" x14ac:dyDescent="0.3">
      <c r="A17" s="2" t="s">
        <v>16</v>
      </c>
      <c r="B17" s="32">
        <v>2016</v>
      </c>
      <c r="C17" s="33">
        <v>271.36015837218355</v>
      </c>
      <c r="D17" s="33">
        <v>2773.4692632682354</v>
      </c>
      <c r="E17" s="33">
        <v>130.02934019647205</v>
      </c>
      <c r="F17" s="34">
        <v>133.6</v>
      </c>
      <c r="G17" s="33">
        <v>756</v>
      </c>
      <c r="H17" s="34">
        <v>19.306000000000001</v>
      </c>
      <c r="I17" s="34">
        <v>17.951000000000001</v>
      </c>
      <c r="J17" s="34">
        <v>0</v>
      </c>
      <c r="K17" s="35">
        <v>1</v>
      </c>
      <c r="L17" s="34">
        <f t="shared" si="0"/>
        <v>27.05616474</v>
      </c>
      <c r="N17" s="32">
        <v>2017</v>
      </c>
      <c r="O17" s="33">
        <v>243.44983401977296</v>
      </c>
      <c r="P17" s="33">
        <v>2782.0486687802404</v>
      </c>
      <c r="Q17" s="33">
        <v>91.828522594343923</v>
      </c>
      <c r="R17" s="34">
        <v>137.19999999999999</v>
      </c>
      <c r="S17" s="33">
        <v>756</v>
      </c>
      <c r="T17" s="34">
        <v>18.11</v>
      </c>
      <c r="U17" s="34">
        <v>12.013</v>
      </c>
      <c r="V17" s="34">
        <v>0</v>
      </c>
      <c r="W17" s="35">
        <v>1</v>
      </c>
      <c r="X17" s="34">
        <f t="shared" si="1"/>
        <v>23.296492619999999</v>
      </c>
      <c r="Z17" s="32">
        <v>2018</v>
      </c>
      <c r="AA17" s="37">
        <v>277.20405801559122</v>
      </c>
      <c r="AB17" s="37">
        <v>2888.2283806504884</v>
      </c>
      <c r="AC17" s="37">
        <v>48.252967287392721</v>
      </c>
      <c r="AD17" s="34">
        <v>138.9</v>
      </c>
      <c r="AE17" s="33">
        <v>759</v>
      </c>
      <c r="AF17" s="34">
        <v>15.872</v>
      </c>
      <c r="AG17" s="34">
        <v>3.4169999999999998</v>
      </c>
      <c r="AH17" s="34">
        <v>0</v>
      </c>
      <c r="AI17" s="35">
        <v>1</v>
      </c>
      <c r="AJ17" s="34">
        <f t="shared" si="2"/>
        <v>17.347255579999999</v>
      </c>
      <c r="AL17" s="32">
        <v>2019</v>
      </c>
      <c r="AM17" s="37">
        <v>257.97642088118101</v>
      </c>
      <c r="AN17" s="37">
        <v>2862.1690311478665</v>
      </c>
      <c r="AO17" s="37">
        <v>31.337948257666753</v>
      </c>
      <c r="AP17" s="34">
        <v>141.5</v>
      </c>
      <c r="AQ17" s="34">
        <v>760</v>
      </c>
      <c r="AR17" s="34">
        <v>16.245999999999999</v>
      </c>
      <c r="AS17" s="34">
        <v>3.4590000000000001</v>
      </c>
      <c r="AT17" s="34">
        <v>0</v>
      </c>
      <c r="AU17" s="35">
        <v>1</v>
      </c>
      <c r="AV17" s="34">
        <f t="shared" si="3"/>
        <v>17.739388659999999</v>
      </c>
      <c r="AX17" s="32">
        <v>2020</v>
      </c>
      <c r="AY17" s="37">
        <v>172.57804479295447</v>
      </c>
      <c r="AZ17" s="37">
        <v>2810.733087002317</v>
      </c>
      <c r="BA17" s="37">
        <v>21.693343014860538</v>
      </c>
      <c r="BB17" s="34">
        <v>142.6</v>
      </c>
      <c r="BC17" s="33">
        <v>762</v>
      </c>
      <c r="BD17" s="34">
        <v>14.78</v>
      </c>
      <c r="BE17" s="34">
        <v>3.4929999999999999</v>
      </c>
      <c r="BF17" s="34">
        <v>0</v>
      </c>
      <c r="BG17" s="35">
        <v>1</v>
      </c>
      <c r="BH17" s="34">
        <f t="shared" si="4"/>
        <v>16.288067819999998</v>
      </c>
      <c r="BI17" s="40"/>
      <c r="BJ17" s="32">
        <v>2021</v>
      </c>
      <c r="BK17" s="37">
        <v>149.62409099299683</v>
      </c>
      <c r="BL17" s="37">
        <v>2722.7548812723985</v>
      </c>
      <c r="BM17" s="37">
        <v>22.609337721119687</v>
      </c>
      <c r="BN17" s="34">
        <v>143.69999999999999</v>
      </c>
      <c r="BO17" s="34">
        <v>762</v>
      </c>
      <c r="BP17" s="34">
        <v>16.748999999999999</v>
      </c>
      <c r="BQ17" s="34">
        <v>3.4489999999999998</v>
      </c>
      <c r="BR17" s="34">
        <v>0</v>
      </c>
      <c r="BS17" s="35">
        <v>1</v>
      </c>
      <c r="BT17" s="34">
        <f t="shared" si="5"/>
        <v>18.238071259999998</v>
      </c>
      <c r="BU17" s="40"/>
      <c r="BV17" s="40">
        <v>2022</v>
      </c>
      <c r="BW17" s="37">
        <v>200.38145</v>
      </c>
      <c r="BX17" s="37">
        <v>2494.7890747411038</v>
      </c>
      <c r="BY17" s="37">
        <v>15.359005645594562</v>
      </c>
      <c r="BZ17" s="34">
        <v>143.69999999999999</v>
      </c>
      <c r="CA17" s="36">
        <v>751</v>
      </c>
      <c r="CB17" s="34">
        <v>16.587</v>
      </c>
      <c r="CC17" s="34">
        <v>3.9569999999999999</v>
      </c>
      <c r="CD17" s="34">
        <v>0</v>
      </c>
      <c r="CE17" s="35">
        <v>1</v>
      </c>
      <c r="CF17" s="34">
        <f t="shared" si="6"/>
        <v>18.29539518</v>
      </c>
      <c r="CG17" s="40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IW17" s="36"/>
      <c r="IX17" s="36"/>
      <c r="IY17" s="36"/>
    </row>
    <row r="18" spans="1:259" ht="13.5" x14ac:dyDescent="0.3">
      <c r="A18" s="2" t="s">
        <v>17</v>
      </c>
      <c r="B18" s="32">
        <v>2016</v>
      </c>
      <c r="C18" s="33">
        <v>1066.0654444815023</v>
      </c>
      <c r="D18" s="33">
        <v>32956.706096316018</v>
      </c>
      <c r="E18" s="33">
        <v>176.87894955807437</v>
      </c>
      <c r="F18" s="34">
        <v>905.2</v>
      </c>
      <c r="G18" s="33">
        <v>5509</v>
      </c>
      <c r="H18" s="34">
        <v>71.322999999999993</v>
      </c>
      <c r="I18" s="34">
        <v>4.9429999999999996</v>
      </c>
      <c r="J18" s="34">
        <v>0</v>
      </c>
      <c r="K18" s="248">
        <v>0.72399999999999998</v>
      </c>
      <c r="L18" s="34">
        <f t="shared" si="0"/>
        <v>73.457090819999991</v>
      </c>
      <c r="N18" s="32">
        <v>2017</v>
      </c>
      <c r="O18" s="33">
        <v>1154.8866738422023</v>
      </c>
      <c r="P18" s="33">
        <v>34108.776523827553</v>
      </c>
      <c r="Q18" s="33">
        <v>132.16057015190609</v>
      </c>
      <c r="R18" s="34">
        <v>944.3</v>
      </c>
      <c r="S18" s="33">
        <v>5501</v>
      </c>
      <c r="T18" s="34">
        <v>70.222999999999999</v>
      </c>
      <c r="U18" s="34">
        <v>5.0949999999999998</v>
      </c>
      <c r="V18" s="34">
        <v>0</v>
      </c>
      <c r="W18" s="248">
        <v>0.72399999999999998</v>
      </c>
      <c r="X18" s="34">
        <f t="shared" si="1"/>
        <v>72.422715299999993</v>
      </c>
      <c r="Z18" s="32">
        <v>2018</v>
      </c>
      <c r="AA18" s="37">
        <v>1436.2878529476011</v>
      </c>
      <c r="AB18" s="37">
        <v>33661.430727791281</v>
      </c>
      <c r="AC18" s="37">
        <v>260.49360430095561</v>
      </c>
      <c r="AD18" s="34">
        <v>941.2</v>
      </c>
      <c r="AE18" s="33">
        <v>5499</v>
      </c>
      <c r="AF18" s="34">
        <v>70.067999999999998</v>
      </c>
      <c r="AG18" s="34">
        <v>4.6470000000000002</v>
      </c>
      <c r="AH18" s="34">
        <v>0</v>
      </c>
      <c r="AI18" s="248">
        <v>0.72399999999999998</v>
      </c>
      <c r="AJ18" s="34">
        <f t="shared" si="2"/>
        <v>72.07429578</v>
      </c>
      <c r="AL18" s="32">
        <v>2019</v>
      </c>
      <c r="AM18" s="37">
        <v>1247.5300619149884</v>
      </c>
      <c r="AN18" s="37">
        <v>33546.500298039326</v>
      </c>
      <c r="AO18" s="37">
        <v>173.63943464182378</v>
      </c>
      <c r="AP18" s="34">
        <v>951.3</v>
      </c>
      <c r="AQ18" s="34">
        <v>5502</v>
      </c>
      <c r="AR18" s="34">
        <v>69.863</v>
      </c>
      <c r="AS18" s="34">
        <v>3.952</v>
      </c>
      <c r="AT18" s="34">
        <v>0</v>
      </c>
      <c r="AU18" s="248">
        <v>0.72399999999999998</v>
      </c>
      <c r="AV18" s="34">
        <f t="shared" si="3"/>
        <v>71.569236480000001</v>
      </c>
      <c r="AX18" s="32">
        <v>2020</v>
      </c>
      <c r="AY18" s="37">
        <v>1405.1763062221621</v>
      </c>
      <c r="AZ18" s="37">
        <v>33619.704703222917</v>
      </c>
      <c r="BA18" s="37">
        <v>197.94039100095247</v>
      </c>
      <c r="BB18" s="34">
        <v>956.4</v>
      </c>
      <c r="BC18" s="33">
        <v>5404</v>
      </c>
      <c r="BD18" s="34">
        <v>65.516000000000005</v>
      </c>
      <c r="BE18" s="34">
        <v>4.5339999999999998</v>
      </c>
      <c r="BF18" s="34">
        <v>0</v>
      </c>
      <c r="BG18" s="248">
        <v>0.72399999999999998</v>
      </c>
      <c r="BH18" s="34">
        <f t="shared" si="4"/>
        <v>67.473509160000006</v>
      </c>
      <c r="BI18" s="40"/>
      <c r="BJ18" s="32">
        <v>2021</v>
      </c>
      <c r="BK18" s="37">
        <v>1367.9899854797832</v>
      </c>
      <c r="BL18" s="37">
        <v>34882.234014502304</v>
      </c>
      <c r="BM18" s="37">
        <v>118.16057605638208</v>
      </c>
      <c r="BN18" s="34">
        <v>973.6</v>
      </c>
      <c r="BO18" s="34">
        <v>5549</v>
      </c>
      <c r="BP18" s="34">
        <v>71.186000000000007</v>
      </c>
      <c r="BQ18" s="34">
        <v>4.5449999999999999</v>
      </c>
      <c r="BR18" s="34">
        <v>0</v>
      </c>
      <c r="BS18" s="248">
        <v>0.72399999999999998</v>
      </c>
      <c r="BT18" s="34">
        <f t="shared" si="5"/>
        <v>73.148258300000009</v>
      </c>
      <c r="BU18" s="40"/>
      <c r="BV18" s="40">
        <v>2022</v>
      </c>
      <c r="BW18" s="37">
        <v>849.58974999999987</v>
      </c>
      <c r="BX18" s="37">
        <v>33004.697049035443</v>
      </c>
      <c r="BY18" s="37">
        <v>164.02610030545884</v>
      </c>
      <c r="BZ18" s="34">
        <v>986.8</v>
      </c>
      <c r="CA18" s="36">
        <v>5683</v>
      </c>
      <c r="CB18" s="34">
        <v>66.989999999999995</v>
      </c>
      <c r="CC18" s="34">
        <v>4.4279999999999999</v>
      </c>
      <c r="CD18" s="34">
        <v>0</v>
      </c>
      <c r="CE18" s="248">
        <v>0.70899999999999996</v>
      </c>
      <c r="CF18" s="34">
        <f t="shared" si="6"/>
        <v>68.901744719999996</v>
      </c>
      <c r="CG18" s="40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  <c r="IX18" s="36"/>
      <c r="IY18" s="36"/>
    </row>
    <row r="19" spans="1:259" ht="13.5" x14ac:dyDescent="0.3">
      <c r="A19" s="2" t="s">
        <v>18</v>
      </c>
      <c r="B19" s="32">
        <v>2016</v>
      </c>
      <c r="C19" s="33">
        <v>19487.867595281641</v>
      </c>
      <c r="D19" s="33">
        <v>411480.44238627236</v>
      </c>
      <c r="E19" s="33">
        <v>10440.804475088882</v>
      </c>
      <c r="F19" s="34">
        <v>26992.7</v>
      </c>
      <c r="G19" s="33">
        <v>102548</v>
      </c>
      <c r="H19" s="34">
        <v>919.54899999999998</v>
      </c>
      <c r="I19" s="34">
        <v>233.03200000000001</v>
      </c>
      <c r="J19" s="34">
        <v>10.393000000000001</v>
      </c>
      <c r="K19" s="35">
        <v>0.77400000000000002</v>
      </c>
      <c r="L19" s="34">
        <f t="shared" si="0"/>
        <v>1022.97577798</v>
      </c>
      <c r="N19" s="32">
        <v>2017</v>
      </c>
      <c r="O19" s="33">
        <v>18596.795250556872</v>
      </c>
      <c r="P19" s="33">
        <v>445033.78916585597</v>
      </c>
      <c r="Q19" s="33">
        <v>5024.5218222051162</v>
      </c>
      <c r="R19" s="34">
        <v>27168.400000000001</v>
      </c>
      <c r="S19" s="33">
        <v>102670</v>
      </c>
      <c r="T19" s="34">
        <v>909.64700000000005</v>
      </c>
      <c r="U19" s="34">
        <v>230.61799999999999</v>
      </c>
      <c r="V19" s="34">
        <v>10.835000000000001</v>
      </c>
      <c r="W19" s="35">
        <v>0.77500000000000002</v>
      </c>
      <c r="X19" s="34">
        <f t="shared" si="1"/>
        <v>1012.1513838200001</v>
      </c>
      <c r="Z19" s="32">
        <v>2018</v>
      </c>
      <c r="AA19" s="37">
        <v>18171.376597227147</v>
      </c>
      <c r="AB19" s="37">
        <v>455475.02727223595</v>
      </c>
      <c r="AC19" s="37">
        <v>8137.7888745590581</v>
      </c>
      <c r="AD19" s="34">
        <v>27368.7</v>
      </c>
      <c r="AE19" s="33">
        <v>102683</v>
      </c>
      <c r="AF19" s="34">
        <v>913.75199999999995</v>
      </c>
      <c r="AG19" s="34">
        <v>233.626</v>
      </c>
      <c r="AH19" s="34">
        <v>10.487</v>
      </c>
      <c r="AI19" s="35">
        <v>0.77600000000000002</v>
      </c>
      <c r="AJ19" s="34">
        <f t="shared" si="2"/>
        <v>1017.46071494</v>
      </c>
      <c r="AL19" s="32">
        <v>2019</v>
      </c>
      <c r="AM19" s="37">
        <v>26470.160129299136</v>
      </c>
      <c r="AN19" s="37">
        <v>485103.78006112005</v>
      </c>
      <c r="AO19" s="37">
        <v>18522.581007643235</v>
      </c>
      <c r="AP19" s="34">
        <v>27497.599999999999</v>
      </c>
      <c r="AQ19" s="34">
        <v>102449</v>
      </c>
      <c r="AR19" s="34">
        <v>837.36400000000003</v>
      </c>
      <c r="AS19" s="34">
        <v>224.43100000000001</v>
      </c>
      <c r="AT19" s="34">
        <v>19.379000000000001</v>
      </c>
      <c r="AU19" s="35">
        <v>0.77800000000000002</v>
      </c>
      <c r="AV19" s="34">
        <f t="shared" si="3"/>
        <v>939.51348684000004</v>
      </c>
      <c r="AX19" s="32">
        <v>2020</v>
      </c>
      <c r="AY19" s="37">
        <v>23101.878876839786</v>
      </c>
      <c r="AZ19" s="37">
        <v>547299.77054815227</v>
      </c>
      <c r="BA19" s="37">
        <v>10178.800240587927</v>
      </c>
      <c r="BB19" s="34">
        <v>27701.599999999999</v>
      </c>
      <c r="BC19" s="33">
        <v>102266</v>
      </c>
      <c r="BD19" s="34">
        <v>854.50599999999997</v>
      </c>
      <c r="BE19" s="34">
        <v>210.87899999999999</v>
      </c>
      <c r="BF19" s="34">
        <v>21.239000000000001</v>
      </c>
      <c r="BG19" s="35">
        <v>0.77100000000000002</v>
      </c>
      <c r="BH19" s="34">
        <f t="shared" si="4"/>
        <v>951.30879235999998</v>
      </c>
      <c r="BI19" s="40"/>
      <c r="BJ19" s="32">
        <v>2021</v>
      </c>
      <c r="BK19" s="37">
        <v>25215.547616199525</v>
      </c>
      <c r="BL19" s="37">
        <v>585537.38073866791</v>
      </c>
      <c r="BM19" s="37">
        <v>10469.95283156446</v>
      </c>
      <c r="BN19" s="34">
        <v>28091.1</v>
      </c>
      <c r="BO19" s="34">
        <v>102329</v>
      </c>
      <c r="BP19" s="34">
        <v>914.904</v>
      </c>
      <c r="BQ19" s="34">
        <v>270.57600000000002</v>
      </c>
      <c r="BR19" s="34">
        <v>6.7729999999999997</v>
      </c>
      <c r="BS19" s="35">
        <v>0.77300000000000002</v>
      </c>
      <c r="BT19" s="34">
        <f t="shared" si="5"/>
        <v>1033.5586425400002</v>
      </c>
      <c r="BU19" s="40"/>
      <c r="BV19" s="40">
        <v>2022</v>
      </c>
      <c r="BW19" s="37">
        <v>21976.152999999995</v>
      </c>
      <c r="BX19" s="37">
        <v>583813.4978105647</v>
      </c>
      <c r="BY19" s="37">
        <v>4002.7965083683889</v>
      </c>
      <c r="BZ19" s="34">
        <v>28280.400000000001</v>
      </c>
      <c r="CA19" s="36">
        <v>102151</v>
      </c>
      <c r="CB19" s="34">
        <v>791.84799999999996</v>
      </c>
      <c r="CC19" s="34">
        <v>242.637</v>
      </c>
      <c r="CD19" s="34">
        <v>7.7910000000000004</v>
      </c>
      <c r="CE19" s="35">
        <v>0.78100000000000003</v>
      </c>
      <c r="CF19" s="34">
        <f t="shared" si="6"/>
        <v>898.71623848000002</v>
      </c>
      <c r="CG19" s="40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</row>
    <row r="20" spans="1:259" ht="13.5" x14ac:dyDescent="0.3">
      <c r="A20" s="2" t="s">
        <v>19</v>
      </c>
      <c r="B20" s="32">
        <v>2016</v>
      </c>
      <c r="C20" s="33">
        <v>12920.618105188578</v>
      </c>
      <c r="D20" s="33">
        <v>254376.18520877624</v>
      </c>
      <c r="E20" s="33">
        <v>1683.9314639822173</v>
      </c>
      <c r="F20" s="34">
        <v>13310.5</v>
      </c>
      <c r="G20" s="33">
        <v>58588</v>
      </c>
      <c r="H20" s="34">
        <v>625.56399999999996</v>
      </c>
      <c r="I20" s="34">
        <v>64.634</v>
      </c>
      <c r="J20" s="34">
        <v>97.97699999999999</v>
      </c>
      <c r="K20" s="35">
        <v>0.63800000000000001</v>
      </c>
      <c r="L20" s="34">
        <f t="shared" si="0"/>
        <v>680.03064785999993</v>
      </c>
      <c r="N20" s="32">
        <v>2017</v>
      </c>
      <c r="O20" s="33">
        <v>14558.966752094693</v>
      </c>
      <c r="P20" s="33">
        <v>257056.17405517134</v>
      </c>
      <c r="Q20" s="33">
        <v>3612.3477558009718</v>
      </c>
      <c r="R20" s="34">
        <v>13363.5</v>
      </c>
      <c r="S20" s="33">
        <v>58313</v>
      </c>
      <c r="T20" s="34">
        <v>630.41600000000005</v>
      </c>
      <c r="U20" s="34">
        <v>66.753</v>
      </c>
      <c r="V20" s="34">
        <v>85.756</v>
      </c>
      <c r="W20" s="35">
        <v>0.64100000000000001</v>
      </c>
      <c r="X20" s="34">
        <f t="shared" si="1"/>
        <v>682.48439182000004</v>
      </c>
      <c r="Z20" s="32">
        <v>2018</v>
      </c>
      <c r="AA20" s="37">
        <v>22004.350280113493</v>
      </c>
      <c r="AB20" s="37">
        <v>263587.41124530486</v>
      </c>
      <c r="AC20" s="37">
        <v>5772.439646883553</v>
      </c>
      <c r="AD20" s="34">
        <v>13390.5</v>
      </c>
      <c r="AE20" s="33">
        <v>58417</v>
      </c>
      <c r="AF20" s="34">
        <v>603.54499999999996</v>
      </c>
      <c r="AG20" s="34">
        <v>75.302000000000007</v>
      </c>
      <c r="AH20" s="34">
        <v>101.486</v>
      </c>
      <c r="AI20" s="35">
        <v>0.64</v>
      </c>
      <c r="AJ20" s="34">
        <f t="shared" si="2"/>
        <v>663.56874007999988</v>
      </c>
      <c r="AL20" s="32">
        <v>2019</v>
      </c>
      <c r="AM20" s="37">
        <v>15197.257048525884</v>
      </c>
      <c r="AN20" s="37">
        <v>270471.95300715091</v>
      </c>
      <c r="AO20" s="37">
        <v>2140.3633581385866</v>
      </c>
      <c r="AP20" s="34">
        <v>13446.5</v>
      </c>
      <c r="AQ20" s="34">
        <v>58436</v>
      </c>
      <c r="AR20" s="34">
        <v>577.09</v>
      </c>
      <c r="AS20" s="34">
        <v>79.153000000000006</v>
      </c>
      <c r="AT20" s="34">
        <v>95.47999999999999</v>
      </c>
      <c r="AU20" s="35">
        <v>0.64100000000000001</v>
      </c>
      <c r="AV20" s="34">
        <f t="shared" si="3"/>
        <v>637.14814422000006</v>
      </c>
      <c r="AX20" s="32">
        <v>2020</v>
      </c>
      <c r="AY20" s="37">
        <v>12669.839288902973</v>
      </c>
      <c r="AZ20" s="37">
        <v>295878.54820319539</v>
      </c>
      <c r="BA20" s="37">
        <v>3117.6803043379541</v>
      </c>
      <c r="BB20" s="34">
        <v>13514.8</v>
      </c>
      <c r="BC20" s="33">
        <v>59126</v>
      </c>
      <c r="BD20" s="34">
        <v>615.14599999999996</v>
      </c>
      <c r="BE20" s="34">
        <v>94.540999999999997</v>
      </c>
      <c r="BF20" s="34">
        <v>89.054000000000002</v>
      </c>
      <c r="BG20" s="35">
        <v>0.63400000000000001</v>
      </c>
      <c r="BH20" s="34">
        <f t="shared" si="4"/>
        <v>680.10567074000005</v>
      </c>
      <c r="BI20" s="40"/>
      <c r="BJ20" s="32">
        <v>2021</v>
      </c>
      <c r="BK20" s="37">
        <v>12979.957474389208</v>
      </c>
      <c r="BL20" s="37">
        <v>340032.20245310169</v>
      </c>
      <c r="BM20" s="37">
        <v>2686.8726021329553</v>
      </c>
      <c r="BN20" s="34">
        <v>13774.6</v>
      </c>
      <c r="BO20" s="34">
        <v>59225</v>
      </c>
      <c r="BP20" s="34">
        <v>705.82600000000002</v>
      </c>
      <c r="BQ20" s="34">
        <v>101.255</v>
      </c>
      <c r="BR20" s="34">
        <v>242.16499999999999</v>
      </c>
      <c r="BS20" s="35">
        <v>0.63400000000000001</v>
      </c>
      <c r="BT20" s="34">
        <f t="shared" si="5"/>
        <v>815.19276519999994</v>
      </c>
      <c r="BU20" s="40"/>
      <c r="BV20" s="40">
        <v>2022</v>
      </c>
      <c r="BW20" s="37">
        <v>12103.995348</v>
      </c>
      <c r="BX20" s="37">
        <v>341202.22067250393</v>
      </c>
      <c r="BY20" s="37">
        <v>1758.6177129205025</v>
      </c>
      <c r="BZ20" s="34">
        <v>13829.5</v>
      </c>
      <c r="CA20" s="36">
        <v>59433</v>
      </c>
      <c r="CB20" s="34">
        <v>596.476</v>
      </c>
      <c r="CC20" s="34">
        <v>82.613</v>
      </c>
      <c r="CD20" s="34">
        <v>806.43299999999999</v>
      </c>
      <c r="CE20" s="35">
        <v>0.63</v>
      </c>
      <c r="CF20" s="34">
        <f t="shared" si="6"/>
        <v>850.76732291999997</v>
      </c>
      <c r="CG20" s="40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</row>
    <row r="21" spans="1:259" ht="13.5" x14ac:dyDescent="0.3">
      <c r="A21" s="2" t="s">
        <v>20</v>
      </c>
      <c r="B21" s="32">
        <v>2016</v>
      </c>
      <c r="C21" s="33">
        <v>2141.9458690125171</v>
      </c>
      <c r="D21" s="33">
        <v>28893.926347608885</v>
      </c>
      <c r="E21" s="33">
        <v>31.035126491456829</v>
      </c>
      <c r="F21" s="34">
        <v>826.7</v>
      </c>
      <c r="G21" s="33">
        <v>14964</v>
      </c>
      <c r="H21" s="34">
        <v>148.87200000000001</v>
      </c>
      <c r="I21" s="34">
        <v>15.497999999999999</v>
      </c>
      <c r="J21" s="34">
        <v>0</v>
      </c>
      <c r="K21" s="35">
        <v>0.39200000000000002</v>
      </c>
      <c r="L21" s="34">
        <f t="shared" si="0"/>
        <v>155.56310652000002</v>
      </c>
      <c r="N21" s="32">
        <v>2017</v>
      </c>
      <c r="O21" s="33">
        <v>1945.8310675623425</v>
      </c>
      <c r="P21" s="33">
        <v>29316.955393427812</v>
      </c>
      <c r="Q21" s="33">
        <v>25.182255775166858</v>
      </c>
      <c r="R21" s="34">
        <v>839.4</v>
      </c>
      <c r="S21" s="33">
        <v>14970</v>
      </c>
      <c r="T21" s="34">
        <v>150.578</v>
      </c>
      <c r="U21" s="34">
        <v>17.311</v>
      </c>
      <c r="V21" s="34">
        <v>0</v>
      </c>
      <c r="W21" s="35">
        <v>0.39400000000000002</v>
      </c>
      <c r="X21" s="34">
        <f t="shared" si="1"/>
        <v>158.05185114</v>
      </c>
      <c r="Z21" s="32">
        <v>2018</v>
      </c>
      <c r="AA21" s="37">
        <v>1997.4106284711793</v>
      </c>
      <c r="AB21" s="37">
        <v>29571.695817273805</v>
      </c>
      <c r="AC21" s="37">
        <v>37.27501593374781</v>
      </c>
      <c r="AD21" s="34">
        <v>842.6</v>
      </c>
      <c r="AE21" s="33">
        <v>15007</v>
      </c>
      <c r="AF21" s="34">
        <v>149.57599999999999</v>
      </c>
      <c r="AG21" s="34">
        <v>15.105</v>
      </c>
      <c r="AH21" s="34">
        <v>0</v>
      </c>
      <c r="AI21" s="35">
        <v>0.39500000000000002</v>
      </c>
      <c r="AJ21" s="34">
        <f t="shared" si="2"/>
        <v>156.09743269999998</v>
      </c>
      <c r="AL21" s="32">
        <v>2019</v>
      </c>
      <c r="AM21" s="37">
        <v>2152.0946326296312</v>
      </c>
      <c r="AN21" s="37">
        <v>29086.673875403678</v>
      </c>
      <c r="AO21" s="37">
        <v>88.640388750125496</v>
      </c>
      <c r="AP21" s="34">
        <v>845.6</v>
      </c>
      <c r="AQ21" s="34">
        <v>15003</v>
      </c>
      <c r="AR21" s="34">
        <v>149.47399999999999</v>
      </c>
      <c r="AS21" s="34">
        <v>16.225999999999999</v>
      </c>
      <c r="AT21" s="34">
        <v>0</v>
      </c>
      <c r="AU21" s="35">
        <v>0.39700000000000002</v>
      </c>
      <c r="AV21" s="34">
        <f t="shared" si="3"/>
        <v>156.47941323999999</v>
      </c>
      <c r="AX21" s="32">
        <v>2020</v>
      </c>
      <c r="AY21" s="37">
        <v>1887.8992149547844</v>
      </c>
      <c r="AZ21" s="37">
        <v>29986.44238391086</v>
      </c>
      <c r="BA21" s="37">
        <v>39.926409054708607</v>
      </c>
      <c r="BB21" s="34">
        <v>852.5</v>
      </c>
      <c r="BC21" s="33">
        <v>14977</v>
      </c>
      <c r="BD21" s="34">
        <v>140.77000000000001</v>
      </c>
      <c r="BE21" s="34">
        <v>15.28</v>
      </c>
      <c r="BF21" s="34">
        <v>0</v>
      </c>
      <c r="BG21" s="35">
        <v>0.39600000000000002</v>
      </c>
      <c r="BH21" s="34">
        <f t="shared" si="4"/>
        <v>147.36698720000001</v>
      </c>
      <c r="BI21" s="40"/>
      <c r="BJ21" s="32">
        <v>2021</v>
      </c>
      <c r="BK21" s="37">
        <v>2151.4776871696613</v>
      </c>
      <c r="BL21" s="37">
        <v>29940.641980635563</v>
      </c>
      <c r="BM21" s="37">
        <v>43.329103959796477</v>
      </c>
      <c r="BN21" s="34">
        <v>858.6</v>
      </c>
      <c r="BO21" s="34">
        <v>14995</v>
      </c>
      <c r="BP21" s="34">
        <v>152.19999999999999</v>
      </c>
      <c r="BQ21" s="34">
        <v>15.8</v>
      </c>
      <c r="BR21" s="34">
        <v>0</v>
      </c>
      <c r="BS21" s="35">
        <v>0.39</v>
      </c>
      <c r="BT21" s="34">
        <f t="shared" si="5"/>
        <v>159.02149199999999</v>
      </c>
      <c r="BU21" s="40"/>
      <c r="BV21" s="40">
        <v>2022</v>
      </c>
      <c r="BW21" s="37">
        <v>2096.846</v>
      </c>
      <c r="BX21" s="37">
        <v>28621.94782688182</v>
      </c>
      <c r="BY21" s="37">
        <v>49.015428384513498</v>
      </c>
      <c r="BZ21" s="34">
        <v>870.5</v>
      </c>
      <c r="CA21" s="36">
        <v>15017</v>
      </c>
      <c r="CB21" s="34">
        <v>142.4</v>
      </c>
      <c r="CC21" s="34">
        <v>15.1</v>
      </c>
      <c r="CD21" s="34">
        <v>0</v>
      </c>
      <c r="CE21" s="35">
        <v>0.38500000000000001</v>
      </c>
      <c r="CF21" s="34">
        <f t="shared" si="6"/>
        <v>148.919274</v>
      </c>
      <c r="CG21" s="40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  <c r="IX21" s="36"/>
      <c r="IY21" s="36"/>
    </row>
    <row r="22" spans="1:259" ht="13.5" x14ac:dyDescent="0.3">
      <c r="A22" s="2" t="s">
        <v>21</v>
      </c>
      <c r="B22" s="32">
        <v>2016</v>
      </c>
      <c r="C22" s="33">
        <v>1023.0881259538246</v>
      </c>
      <c r="D22" s="33">
        <v>11034.644397983309</v>
      </c>
      <c r="E22" s="33">
        <v>308.18349521531934</v>
      </c>
      <c r="F22" s="34">
        <v>742.5</v>
      </c>
      <c r="G22" s="33">
        <v>5230</v>
      </c>
      <c r="H22" s="34">
        <v>70.94</v>
      </c>
      <c r="I22" s="34">
        <v>0</v>
      </c>
      <c r="J22" s="34">
        <v>0</v>
      </c>
      <c r="K22" s="35">
        <v>0.745</v>
      </c>
      <c r="L22" s="34">
        <f t="shared" si="0"/>
        <v>70.94</v>
      </c>
      <c r="N22" s="32">
        <v>2017</v>
      </c>
      <c r="O22" s="33">
        <v>998.4968286611803</v>
      </c>
      <c r="P22" s="33">
        <v>11805.410449966859</v>
      </c>
      <c r="Q22" s="33">
        <v>173.1787740817702</v>
      </c>
      <c r="R22" s="34">
        <v>749.7</v>
      </c>
      <c r="S22" s="33">
        <v>5274</v>
      </c>
      <c r="T22" s="34">
        <v>70.688999999999993</v>
      </c>
      <c r="U22" s="34">
        <v>3.5999999999999997E-2</v>
      </c>
      <c r="V22" s="34">
        <v>0</v>
      </c>
      <c r="W22" s="35">
        <v>0.746</v>
      </c>
      <c r="X22" s="34">
        <f t="shared" si="1"/>
        <v>70.70454264</v>
      </c>
      <c r="Z22" s="32">
        <v>2018</v>
      </c>
      <c r="AA22" s="37">
        <v>1001.7466774894192</v>
      </c>
      <c r="AB22" s="37">
        <v>11671.846689634518</v>
      </c>
      <c r="AC22" s="37">
        <v>123.7815354099162</v>
      </c>
      <c r="AD22" s="34">
        <v>753.7</v>
      </c>
      <c r="AE22" s="33">
        <v>5330</v>
      </c>
      <c r="AF22" s="34">
        <v>70.77</v>
      </c>
      <c r="AG22" s="34">
        <v>0</v>
      </c>
      <c r="AH22" s="34">
        <v>0</v>
      </c>
      <c r="AI22" s="35">
        <v>0.746</v>
      </c>
      <c r="AJ22" s="34">
        <f t="shared" si="2"/>
        <v>70.77</v>
      </c>
      <c r="AL22" s="32">
        <v>2019</v>
      </c>
      <c r="AM22" s="37">
        <v>1241.7906915819117</v>
      </c>
      <c r="AN22" s="37">
        <v>12029.837617955887</v>
      </c>
      <c r="AO22" s="37">
        <v>70.224187941464081</v>
      </c>
      <c r="AP22" s="34">
        <v>759.7</v>
      </c>
      <c r="AQ22" s="34">
        <v>5319</v>
      </c>
      <c r="AR22" s="34">
        <v>72.015000000000001</v>
      </c>
      <c r="AS22" s="34">
        <v>0</v>
      </c>
      <c r="AT22" s="34">
        <v>0</v>
      </c>
      <c r="AU22" s="35">
        <v>0.746</v>
      </c>
      <c r="AV22" s="34">
        <f t="shared" si="3"/>
        <v>72.015000000000001</v>
      </c>
      <c r="AX22" s="32">
        <v>2020</v>
      </c>
      <c r="AY22" s="37">
        <v>957.43678529167221</v>
      </c>
      <c r="AZ22" s="37">
        <v>12167.0412318217</v>
      </c>
      <c r="BA22" s="37">
        <v>105.26059570257991</v>
      </c>
      <c r="BB22" s="34">
        <v>762.7</v>
      </c>
      <c r="BC22" s="33">
        <v>5360</v>
      </c>
      <c r="BD22" s="34">
        <v>68.408000000000001</v>
      </c>
      <c r="BE22" s="34">
        <v>0</v>
      </c>
      <c r="BF22" s="34">
        <v>0</v>
      </c>
      <c r="BG22" s="35">
        <v>0.749</v>
      </c>
      <c r="BH22" s="34">
        <f t="shared" si="4"/>
        <v>68.408000000000001</v>
      </c>
      <c r="BI22" s="40"/>
      <c r="BJ22" s="32">
        <v>2021</v>
      </c>
      <c r="BK22" s="37">
        <v>1182.1806181420452</v>
      </c>
      <c r="BL22" s="37">
        <v>12919.237874745639</v>
      </c>
      <c r="BM22" s="37">
        <v>158.15090189506691</v>
      </c>
      <c r="BN22" s="34">
        <v>771.2</v>
      </c>
      <c r="BO22" s="34">
        <v>5437</v>
      </c>
      <c r="BP22" s="34">
        <v>75.590999999999994</v>
      </c>
      <c r="BQ22" s="34">
        <v>0.30499999999999999</v>
      </c>
      <c r="BR22" s="34">
        <v>0</v>
      </c>
      <c r="BS22" s="35">
        <v>0.74299999999999999</v>
      </c>
      <c r="BT22" s="34">
        <f t="shared" si="5"/>
        <v>75.722680699999998</v>
      </c>
      <c r="BU22" s="40"/>
      <c r="BV22" s="40">
        <v>2022</v>
      </c>
      <c r="BW22" s="37">
        <v>1023.54618</v>
      </c>
      <c r="BX22" s="37">
        <v>11770.34791</v>
      </c>
      <c r="BY22" s="37">
        <v>114.27313302070115</v>
      </c>
      <c r="BZ22" s="34">
        <v>773.6</v>
      </c>
      <c r="CA22" s="36">
        <v>5489</v>
      </c>
      <c r="CB22" s="34">
        <v>68.25</v>
      </c>
      <c r="CC22" s="34">
        <v>0.41299999999999998</v>
      </c>
      <c r="CD22" s="34">
        <v>0</v>
      </c>
      <c r="CE22" s="35">
        <v>0.73699999999999999</v>
      </c>
      <c r="CF22" s="34">
        <f t="shared" si="6"/>
        <v>68.428308619999996</v>
      </c>
      <c r="CG22" s="40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  <c r="IX22" s="36"/>
      <c r="IY22" s="36"/>
    </row>
    <row r="23" spans="1:259" ht="14.5" x14ac:dyDescent="0.35">
      <c r="A23" s="2" t="s">
        <v>22</v>
      </c>
      <c r="B23" s="32">
        <v>2016</v>
      </c>
      <c r="C23" s="33">
        <v>2415.1926666342138</v>
      </c>
      <c r="D23" s="33">
        <v>31656.679303665678</v>
      </c>
      <c r="E23" s="33">
        <v>199.01912510209775</v>
      </c>
      <c r="F23" s="34">
        <v>496.3</v>
      </c>
      <c r="G23" s="33">
        <v>19731</v>
      </c>
      <c r="H23" s="34">
        <v>159.59800000000001</v>
      </c>
      <c r="I23" s="34">
        <v>100.72799999999999</v>
      </c>
      <c r="J23" s="34">
        <v>16.827999999999999</v>
      </c>
      <c r="K23" s="282">
        <v>0.247</v>
      </c>
      <c r="L23" s="34">
        <f t="shared" si="0"/>
        <v>207.64837752</v>
      </c>
      <c r="N23" s="32">
        <v>2017</v>
      </c>
      <c r="O23" s="33">
        <v>2542.7411837066079</v>
      </c>
      <c r="P23" s="33">
        <v>32053.786734419293</v>
      </c>
      <c r="Q23" s="33">
        <v>151.68606483626499</v>
      </c>
      <c r="R23" s="34">
        <v>503.3</v>
      </c>
      <c r="S23" s="33">
        <v>20305</v>
      </c>
      <c r="T23" s="34">
        <v>171.64599999999999</v>
      </c>
      <c r="U23" s="34">
        <v>97.56</v>
      </c>
      <c r="V23" s="34">
        <v>15.888</v>
      </c>
      <c r="W23" s="35">
        <v>0.24299999999999999</v>
      </c>
      <c r="X23" s="34">
        <f t="shared" si="1"/>
        <v>218.07379119999999</v>
      </c>
      <c r="Z23" s="32">
        <v>2018</v>
      </c>
      <c r="AA23" s="37">
        <v>2457.2034267809845</v>
      </c>
      <c r="AB23" s="37">
        <v>32028.551399144792</v>
      </c>
      <c r="AC23" s="37">
        <v>139.04656790948167</v>
      </c>
      <c r="AD23" s="34">
        <v>511.6</v>
      </c>
      <c r="AE23" s="33">
        <v>20929</v>
      </c>
      <c r="AF23" s="34">
        <v>179.82499999999999</v>
      </c>
      <c r="AG23" s="34">
        <v>93.801000000000002</v>
      </c>
      <c r="AH23" s="34">
        <v>12.367000000000001</v>
      </c>
      <c r="AI23" s="35">
        <v>0.24</v>
      </c>
      <c r="AJ23" s="34">
        <f t="shared" si="2"/>
        <v>223.67533743999999</v>
      </c>
      <c r="AL23" s="32">
        <v>2019</v>
      </c>
      <c r="AM23" s="37">
        <v>2707.1390713292003</v>
      </c>
      <c r="AN23" s="37">
        <v>32976.780234833117</v>
      </c>
      <c r="AO23" s="37">
        <v>111.86430484874316</v>
      </c>
      <c r="AP23" s="34">
        <v>524.20000000000005</v>
      </c>
      <c r="AQ23" s="34">
        <v>21715</v>
      </c>
      <c r="AR23" s="34">
        <v>177.762</v>
      </c>
      <c r="AS23" s="34">
        <v>94.757000000000005</v>
      </c>
      <c r="AT23" s="34">
        <v>11.974</v>
      </c>
      <c r="AU23" s="35">
        <v>0.23599999999999999</v>
      </c>
      <c r="AV23" s="34">
        <f t="shared" si="3"/>
        <v>221.91853857999999</v>
      </c>
      <c r="AX23" s="32">
        <v>2020</v>
      </c>
      <c r="AY23" s="37">
        <v>2973.655940587123</v>
      </c>
      <c r="AZ23" s="37">
        <v>33242.591063133572</v>
      </c>
      <c r="BA23" s="37">
        <v>105.00107177672118</v>
      </c>
      <c r="BB23" s="34">
        <v>532.4</v>
      </c>
      <c r="BC23" s="33">
        <v>22077</v>
      </c>
      <c r="BD23" s="34">
        <v>173.66499999999999</v>
      </c>
      <c r="BE23" s="34">
        <v>95.457999999999998</v>
      </c>
      <c r="BF23" s="34">
        <v>10.162000000000001</v>
      </c>
      <c r="BG23" s="35">
        <v>0.23499999999999999</v>
      </c>
      <c r="BH23" s="34">
        <f t="shared" si="4"/>
        <v>217.63295511999999</v>
      </c>
      <c r="BI23" s="40"/>
      <c r="BJ23" s="32">
        <v>2021</v>
      </c>
      <c r="BK23" s="37">
        <v>2757.0712048942919</v>
      </c>
      <c r="BL23" s="37">
        <v>33666.189728690631</v>
      </c>
      <c r="BM23" s="37">
        <v>98.778608135597025</v>
      </c>
      <c r="BN23" s="34">
        <v>547.5</v>
      </c>
      <c r="BO23" s="34">
        <v>22498</v>
      </c>
      <c r="BP23" s="34">
        <v>180.13</v>
      </c>
      <c r="BQ23" s="34">
        <v>91.712999999999994</v>
      </c>
      <c r="BR23" s="34">
        <v>10.539</v>
      </c>
      <c r="BS23" s="35">
        <v>0.23400000000000001</v>
      </c>
      <c r="BT23" s="34">
        <f t="shared" si="5"/>
        <v>222.58329352000001</v>
      </c>
      <c r="BU23" s="40"/>
      <c r="BV23" s="40">
        <v>2022</v>
      </c>
      <c r="BW23" s="37">
        <v>2751.8494999999998</v>
      </c>
      <c r="BX23" s="37">
        <v>30899.330111078958</v>
      </c>
      <c r="BY23" s="37">
        <v>74.07998916074466</v>
      </c>
      <c r="BZ23" s="34">
        <v>553.1</v>
      </c>
      <c r="CA23" s="36">
        <v>23012</v>
      </c>
      <c r="CB23" s="34">
        <v>180.2</v>
      </c>
      <c r="CC23" s="34">
        <v>70.534999999999997</v>
      </c>
      <c r="CD23" s="34">
        <v>34.676000000000002</v>
      </c>
      <c r="CE23" s="35">
        <v>0.23100000000000001</v>
      </c>
      <c r="CF23" s="34">
        <f t="shared" si="6"/>
        <v>220.05344449999998</v>
      </c>
      <c r="CG23" s="40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  <c r="IX23" s="36"/>
      <c r="IY23" s="36"/>
    </row>
    <row r="24" spans="1:259" ht="13.5" x14ac:dyDescent="0.3">
      <c r="A24" s="2" t="s">
        <v>23</v>
      </c>
      <c r="B24" s="32">
        <v>2016</v>
      </c>
      <c r="C24" s="33">
        <v>2201.4332694307368</v>
      </c>
      <c r="D24" s="33">
        <v>26484.376008530668</v>
      </c>
      <c r="E24" s="33">
        <v>491.57704420311887</v>
      </c>
      <c r="F24" s="34">
        <v>1595.6</v>
      </c>
      <c r="G24" s="33">
        <v>8888</v>
      </c>
      <c r="H24" s="34">
        <v>89.619</v>
      </c>
      <c r="I24" s="34">
        <v>17.207000000000001</v>
      </c>
      <c r="J24" s="34">
        <v>0</v>
      </c>
      <c r="K24" s="35">
        <v>0.63</v>
      </c>
      <c r="L24" s="34">
        <f t="shared" si="0"/>
        <v>97.047950180000001</v>
      </c>
      <c r="N24" s="32">
        <v>2017</v>
      </c>
      <c r="O24" s="33">
        <v>1901.6775524949601</v>
      </c>
      <c r="P24" s="33">
        <v>26649.323057027825</v>
      </c>
      <c r="Q24" s="33">
        <v>169.10695892030989</v>
      </c>
      <c r="R24" s="34">
        <v>1555.7</v>
      </c>
      <c r="S24" s="33">
        <v>8897</v>
      </c>
      <c r="T24" s="34">
        <v>86.884</v>
      </c>
      <c r="U24" s="34">
        <v>17.21</v>
      </c>
      <c r="V24" s="34">
        <v>0</v>
      </c>
      <c r="W24" s="35">
        <v>0.63100000000000001</v>
      </c>
      <c r="X24" s="34">
        <f t="shared" si="1"/>
        <v>94.314245400000004</v>
      </c>
      <c r="Z24" s="32">
        <v>2018</v>
      </c>
      <c r="AA24" s="37">
        <v>2060.8279093695214</v>
      </c>
      <c r="AB24" s="37">
        <v>26718.574088034537</v>
      </c>
      <c r="AC24" s="37">
        <v>432.10295149140887</v>
      </c>
      <c r="AD24" s="34">
        <v>1550.7</v>
      </c>
      <c r="AE24" s="33">
        <v>8939</v>
      </c>
      <c r="AF24" s="34">
        <v>86.548000000000002</v>
      </c>
      <c r="AG24" s="34">
        <v>17.244</v>
      </c>
      <c r="AH24" s="34">
        <v>0</v>
      </c>
      <c r="AI24" s="35">
        <v>0.63800000000000001</v>
      </c>
      <c r="AJ24" s="34">
        <f t="shared" si="2"/>
        <v>93.992924560000006</v>
      </c>
      <c r="AL24" s="32">
        <v>2019</v>
      </c>
      <c r="AM24" s="37">
        <v>2450.4843311184945</v>
      </c>
      <c r="AN24" s="37">
        <v>27008.881970883689</v>
      </c>
      <c r="AO24" s="37">
        <v>2204.7270828531841</v>
      </c>
      <c r="AP24" s="34">
        <v>1549.2</v>
      </c>
      <c r="AQ24" s="34">
        <v>8856</v>
      </c>
      <c r="AR24" s="34">
        <v>85.18</v>
      </c>
      <c r="AS24" s="34">
        <v>19.739999999999998</v>
      </c>
      <c r="AT24" s="34">
        <v>0</v>
      </c>
      <c r="AU24" s="35">
        <v>0.64300000000000002</v>
      </c>
      <c r="AV24" s="34">
        <f t="shared" si="3"/>
        <v>93.702547600000003</v>
      </c>
      <c r="AX24" s="32">
        <v>2020</v>
      </c>
      <c r="AY24" s="37">
        <v>1861.4718362332296</v>
      </c>
      <c r="AZ24" s="37">
        <v>28849.143614671055</v>
      </c>
      <c r="BA24" s="37">
        <v>332.88045014367128</v>
      </c>
      <c r="BB24" s="34">
        <v>1552.7</v>
      </c>
      <c r="BC24" s="33">
        <v>8819</v>
      </c>
      <c r="BD24" s="34">
        <v>73.938000000000002</v>
      </c>
      <c r="BE24" s="34">
        <v>23.364999999999998</v>
      </c>
      <c r="BF24" s="34">
        <v>0</v>
      </c>
      <c r="BG24" s="35">
        <v>0.64100000000000001</v>
      </c>
      <c r="BH24" s="34">
        <f t="shared" si="4"/>
        <v>84.025605100000007</v>
      </c>
      <c r="BI24" s="40"/>
      <c r="BJ24" s="32">
        <v>2021</v>
      </c>
      <c r="BK24" s="37">
        <v>1733.3273848705071</v>
      </c>
      <c r="BL24" s="37">
        <v>28686.253403500494</v>
      </c>
      <c r="BM24" s="37">
        <v>428.44176387625049</v>
      </c>
      <c r="BN24" s="34">
        <v>1571.1</v>
      </c>
      <c r="BO24" s="34">
        <v>8827</v>
      </c>
      <c r="BP24" s="34">
        <v>85.932000000000002</v>
      </c>
      <c r="BQ24" s="34">
        <v>20.166</v>
      </c>
      <c r="BR24" s="34">
        <v>0</v>
      </c>
      <c r="BS24" s="35">
        <v>0.64100000000000001</v>
      </c>
      <c r="BT24" s="34">
        <f t="shared" si="5"/>
        <v>94.638468840000002</v>
      </c>
      <c r="BU24" s="40"/>
      <c r="BV24" s="40">
        <v>2022</v>
      </c>
      <c r="BW24" s="37">
        <v>1518.2280000000001</v>
      </c>
      <c r="BX24" s="37">
        <v>28255.073735124537</v>
      </c>
      <c r="BY24" s="37">
        <v>378.94056165591553</v>
      </c>
      <c r="BZ24" s="34">
        <v>1561.3</v>
      </c>
      <c r="CA24" s="36">
        <v>8917</v>
      </c>
      <c r="CB24" s="34">
        <v>88.704999999999998</v>
      </c>
      <c r="CC24" s="34">
        <v>19.986000000000001</v>
      </c>
      <c r="CD24" s="34">
        <v>0</v>
      </c>
      <c r="CE24" s="35">
        <v>0.625</v>
      </c>
      <c r="CF24" s="34">
        <f t="shared" si="6"/>
        <v>97.333755639999993</v>
      </c>
      <c r="CG24" s="40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  <c r="IW24" s="36"/>
      <c r="IX24" s="36"/>
      <c r="IY24" s="36"/>
    </row>
    <row r="25" spans="1:259" ht="13.5" x14ac:dyDescent="0.3">
      <c r="A25" s="2" t="s">
        <v>24</v>
      </c>
      <c r="B25" s="32">
        <v>2016</v>
      </c>
      <c r="C25" s="33">
        <v>3279.7502998279556</v>
      </c>
      <c r="D25" s="33">
        <v>74414.814953612615</v>
      </c>
      <c r="E25" s="33">
        <v>682.49270911123233</v>
      </c>
      <c r="F25" s="34">
        <v>3631.9</v>
      </c>
      <c r="G25" s="33">
        <v>12554</v>
      </c>
      <c r="H25" s="34">
        <v>144.37799999999999</v>
      </c>
      <c r="I25" s="34">
        <v>3.7159999999999997</v>
      </c>
      <c r="J25" s="34">
        <v>16.402999999999999</v>
      </c>
      <c r="K25" s="35">
        <v>0.749</v>
      </c>
      <c r="L25" s="34">
        <f t="shared" si="0"/>
        <v>150.42919913999998</v>
      </c>
      <c r="N25" s="32">
        <v>2017</v>
      </c>
      <c r="O25" s="33">
        <v>3332.6791886969422</v>
      </c>
      <c r="P25" s="33">
        <v>71729.881620918561</v>
      </c>
      <c r="Q25" s="33">
        <v>346.03248796793929</v>
      </c>
      <c r="R25" s="34">
        <v>3650.2</v>
      </c>
      <c r="S25" s="33">
        <v>12520</v>
      </c>
      <c r="T25" s="34">
        <v>147.56200000000001</v>
      </c>
      <c r="U25" s="34">
        <v>3.7510000000000003</v>
      </c>
      <c r="V25" s="34">
        <v>21.922000000000001</v>
      </c>
      <c r="W25" s="35">
        <v>0.752</v>
      </c>
      <c r="X25" s="34">
        <f t="shared" si="1"/>
        <v>155.12451094000002</v>
      </c>
      <c r="Z25" s="32">
        <v>2018</v>
      </c>
      <c r="AA25" s="37">
        <v>3267.0376131138905</v>
      </c>
      <c r="AB25" s="37">
        <v>69665.95213047479</v>
      </c>
      <c r="AC25" s="37">
        <v>423.90510458448108</v>
      </c>
      <c r="AD25" s="34">
        <v>3662</v>
      </c>
      <c r="AE25" s="33">
        <v>12522</v>
      </c>
      <c r="AF25" s="34">
        <v>144.67599999999999</v>
      </c>
      <c r="AG25" s="34">
        <v>4.0670000000000002</v>
      </c>
      <c r="AH25" s="34">
        <v>23.524999999999999</v>
      </c>
      <c r="AI25" s="35">
        <v>0.755</v>
      </c>
      <c r="AJ25" s="34">
        <f t="shared" si="2"/>
        <v>152.80951407999999</v>
      </c>
      <c r="AL25" s="32">
        <v>2019</v>
      </c>
      <c r="AM25" s="37">
        <v>3860.0029268394183</v>
      </c>
      <c r="AN25" s="37">
        <v>67131.464780051538</v>
      </c>
      <c r="AO25" s="37">
        <v>504.83042920474327</v>
      </c>
      <c r="AP25" s="34">
        <v>3676.2</v>
      </c>
      <c r="AQ25" s="34">
        <v>12553</v>
      </c>
      <c r="AR25" s="34">
        <v>147.74199999999999</v>
      </c>
      <c r="AS25" s="34">
        <v>3.306</v>
      </c>
      <c r="AT25" s="34">
        <v>24.943000000000001</v>
      </c>
      <c r="AU25" s="35">
        <v>0.755</v>
      </c>
      <c r="AV25" s="34">
        <f t="shared" si="3"/>
        <v>155.93137973999998</v>
      </c>
      <c r="AX25" s="32">
        <v>2020</v>
      </c>
      <c r="AY25" s="37">
        <v>3114.8152340642464</v>
      </c>
      <c r="AZ25" s="37">
        <v>63902.580660851017</v>
      </c>
      <c r="BA25" s="37">
        <v>245.5772707004607</v>
      </c>
      <c r="BB25" s="34">
        <v>3679.4</v>
      </c>
      <c r="BC25" s="33">
        <v>12553</v>
      </c>
      <c r="BD25" s="34">
        <v>140.999</v>
      </c>
      <c r="BE25" s="34">
        <v>3.6880000000000002</v>
      </c>
      <c r="BF25" s="34">
        <v>25.905000000000001</v>
      </c>
      <c r="BG25" s="35">
        <v>0.753</v>
      </c>
      <c r="BH25" s="34">
        <f t="shared" si="4"/>
        <v>149.61410261999998</v>
      </c>
      <c r="BI25" s="40"/>
      <c r="BJ25" s="32">
        <v>2021</v>
      </c>
      <c r="BK25" s="37">
        <v>3250.4179335496824</v>
      </c>
      <c r="BL25" s="37">
        <v>62686.765659202756</v>
      </c>
      <c r="BM25" s="37">
        <v>621.11705195578952</v>
      </c>
      <c r="BN25" s="34">
        <v>3696.4</v>
      </c>
      <c r="BO25" s="34">
        <v>12568</v>
      </c>
      <c r="BP25" s="34">
        <v>155.09800000000001</v>
      </c>
      <c r="BQ25" s="34">
        <v>3.2119999999999997</v>
      </c>
      <c r="BR25" s="34">
        <v>26.797999999999998</v>
      </c>
      <c r="BS25" s="35">
        <v>0.73</v>
      </c>
      <c r="BT25" s="34">
        <f t="shared" si="5"/>
        <v>163.74968668000002</v>
      </c>
      <c r="BU25" s="40"/>
      <c r="BV25" s="40">
        <v>2022</v>
      </c>
      <c r="BW25" s="37">
        <v>3468.6016399999994</v>
      </c>
      <c r="BX25" s="37">
        <v>56031.405370090986</v>
      </c>
      <c r="BY25" s="37">
        <v>1607.3550739493724</v>
      </c>
      <c r="BZ25" s="34">
        <v>3696.7</v>
      </c>
      <c r="CA25" s="36">
        <v>12562</v>
      </c>
      <c r="CB25" s="34">
        <v>141.4</v>
      </c>
      <c r="CC25" s="34">
        <v>3.4140000000000001</v>
      </c>
      <c r="CD25" s="34">
        <v>25.469000000000001</v>
      </c>
      <c r="CE25" s="35">
        <v>0.72799999999999998</v>
      </c>
      <c r="CF25" s="34">
        <f t="shared" si="6"/>
        <v>149.77860626</v>
      </c>
      <c r="CG25" s="40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S25" s="36"/>
      <c r="IT25" s="36"/>
      <c r="IU25" s="36"/>
      <c r="IV25" s="36"/>
      <c r="IW25" s="36"/>
      <c r="IX25" s="36"/>
      <c r="IY25" s="36"/>
    </row>
    <row r="26" spans="1:259" ht="14.5" x14ac:dyDescent="0.35">
      <c r="A26" s="2" t="s">
        <v>25</v>
      </c>
      <c r="B26" s="32">
        <v>2016</v>
      </c>
      <c r="C26" s="33">
        <v>3344.0308480025392</v>
      </c>
      <c r="D26" s="33">
        <v>66079.737284418894</v>
      </c>
      <c r="E26" s="33">
        <v>765.20584352021876</v>
      </c>
      <c r="F26" s="34">
        <v>3994.9</v>
      </c>
      <c r="G26" s="33">
        <v>16045</v>
      </c>
      <c r="H26" s="34">
        <v>166.74299999999999</v>
      </c>
      <c r="I26" s="34">
        <v>7.1970000000000001</v>
      </c>
      <c r="J26" s="34">
        <v>0</v>
      </c>
      <c r="K26" s="35">
        <v>0.78800000000000003</v>
      </c>
      <c r="L26" s="34">
        <f t="shared" si="0"/>
        <v>169.85023278</v>
      </c>
      <c r="N26" s="32">
        <v>2017</v>
      </c>
      <c r="O26" s="33">
        <v>3001.4581628945775</v>
      </c>
      <c r="P26" s="33">
        <v>67048.382367768354</v>
      </c>
      <c r="Q26" s="33">
        <v>209.92913968117873</v>
      </c>
      <c r="R26" s="34">
        <v>3996.6</v>
      </c>
      <c r="S26" s="33">
        <v>16052</v>
      </c>
      <c r="T26" s="34">
        <v>164.11</v>
      </c>
      <c r="U26" s="34">
        <v>8.0229999999999997</v>
      </c>
      <c r="V26" s="34">
        <v>0</v>
      </c>
      <c r="W26" s="282">
        <v>0.78400000000000003</v>
      </c>
      <c r="X26" s="34">
        <f t="shared" si="1"/>
        <v>167.57385002000001</v>
      </c>
      <c r="Z26" s="32">
        <v>2018</v>
      </c>
      <c r="AA26" s="37">
        <v>2610.660415943787</v>
      </c>
      <c r="AB26" s="37">
        <v>66219.371438191738</v>
      </c>
      <c r="AC26" s="37">
        <v>393.27392825271909</v>
      </c>
      <c r="AD26" s="34">
        <v>4003.4</v>
      </c>
      <c r="AE26" s="33">
        <v>15963</v>
      </c>
      <c r="AF26" s="34">
        <v>165.95099999999999</v>
      </c>
      <c r="AG26" s="34">
        <v>7.7539999999999996</v>
      </c>
      <c r="AH26" s="34">
        <v>0</v>
      </c>
      <c r="AI26" s="35">
        <v>0.79800000000000004</v>
      </c>
      <c r="AJ26" s="34">
        <f t="shared" si="2"/>
        <v>169.29871195999999</v>
      </c>
      <c r="AL26" s="32">
        <v>2019</v>
      </c>
      <c r="AM26" s="37">
        <v>2894.0502008809135</v>
      </c>
      <c r="AN26" s="37">
        <v>68169.172327565524</v>
      </c>
      <c r="AO26" s="37">
        <v>776.7673317294749</v>
      </c>
      <c r="AP26" s="34">
        <v>4027.1</v>
      </c>
      <c r="AQ26" s="34">
        <v>15938</v>
      </c>
      <c r="AR26" s="34">
        <v>163.21700000000001</v>
      </c>
      <c r="AS26" s="34">
        <v>7.6920000000000002</v>
      </c>
      <c r="AT26" s="34">
        <v>0</v>
      </c>
      <c r="AU26" s="35">
        <v>0.8</v>
      </c>
      <c r="AV26" s="34">
        <f t="shared" si="3"/>
        <v>166.53794408000002</v>
      </c>
      <c r="AX26" s="32">
        <v>2020</v>
      </c>
      <c r="AY26" s="37">
        <v>2987.5429786416289</v>
      </c>
      <c r="AZ26" s="37">
        <v>70298.165192133602</v>
      </c>
      <c r="BA26" s="37">
        <v>496.94191402124176</v>
      </c>
      <c r="BB26" s="34">
        <v>4076.2</v>
      </c>
      <c r="BC26" s="33">
        <v>15929</v>
      </c>
      <c r="BD26" s="34">
        <v>156.178</v>
      </c>
      <c r="BE26" s="34">
        <v>7.2460000000000004</v>
      </c>
      <c r="BF26" s="34">
        <v>0</v>
      </c>
      <c r="BG26" s="35">
        <v>0.79400000000000004</v>
      </c>
      <c r="BH26" s="34">
        <f t="shared" si="4"/>
        <v>159.30638804</v>
      </c>
      <c r="BI26" s="40"/>
      <c r="BJ26" s="32">
        <v>2021</v>
      </c>
      <c r="BK26" s="37">
        <v>2717.1048919723048</v>
      </c>
      <c r="BL26" s="37">
        <v>69305.716744841746</v>
      </c>
      <c r="BM26" s="37">
        <v>570.22745201582291</v>
      </c>
      <c r="BN26" s="34">
        <v>4097.7</v>
      </c>
      <c r="BO26" s="34">
        <v>15907</v>
      </c>
      <c r="BP26" s="34">
        <v>171.99100000000001</v>
      </c>
      <c r="BQ26" s="34">
        <v>7.0789999999999997</v>
      </c>
      <c r="BR26" s="34">
        <v>0</v>
      </c>
      <c r="BS26" s="35">
        <v>0.79500000000000004</v>
      </c>
      <c r="BT26" s="34">
        <f t="shared" si="5"/>
        <v>175.04728746000001</v>
      </c>
      <c r="BU26" s="40"/>
      <c r="BV26" s="40">
        <v>2022</v>
      </c>
      <c r="BW26" s="37">
        <v>2858.4463279419956</v>
      </c>
      <c r="BX26" s="37">
        <v>64542.447895738042</v>
      </c>
      <c r="BY26" s="37">
        <v>369.41164235795389</v>
      </c>
      <c r="BZ26" s="34">
        <v>4042</v>
      </c>
      <c r="CA26" s="36">
        <v>15908</v>
      </c>
      <c r="CB26" s="34">
        <v>155.62899999999999</v>
      </c>
      <c r="CC26" s="34">
        <v>7.0069999999999997</v>
      </c>
      <c r="CD26" s="34">
        <v>0</v>
      </c>
      <c r="CE26" s="35">
        <v>0.79600000000000004</v>
      </c>
      <c r="CF26" s="34">
        <f t="shared" si="6"/>
        <v>158.65420218</v>
      </c>
      <c r="CG26" s="40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  <c r="IW26" s="36"/>
      <c r="IX26" s="36"/>
      <c r="IY26" s="36"/>
    </row>
    <row r="27" spans="1:259" ht="13.5" x14ac:dyDescent="0.3">
      <c r="A27" s="2" t="s">
        <v>26</v>
      </c>
      <c r="B27" s="32">
        <v>2016</v>
      </c>
      <c r="C27" s="33">
        <v>925.39547703467485</v>
      </c>
      <c r="D27" s="33">
        <v>13629.81475700342</v>
      </c>
      <c r="E27" s="33">
        <v>71.825474834567856</v>
      </c>
      <c r="F27" s="34">
        <v>920.3</v>
      </c>
      <c r="G27" s="33">
        <v>5804</v>
      </c>
      <c r="H27" s="34">
        <v>56.94</v>
      </c>
      <c r="I27" s="34">
        <v>21.623000000000001</v>
      </c>
      <c r="J27" s="34">
        <v>0</v>
      </c>
      <c r="K27" s="35">
        <v>0.79600000000000004</v>
      </c>
      <c r="L27" s="34">
        <f t="shared" si="0"/>
        <v>66.275514020000003</v>
      </c>
      <c r="N27" s="32">
        <v>2017</v>
      </c>
      <c r="O27" s="33">
        <v>965.15485544346166</v>
      </c>
      <c r="P27" s="33">
        <v>14885.360702319649</v>
      </c>
      <c r="Q27" s="33">
        <v>95.775624580380097</v>
      </c>
      <c r="R27" s="34">
        <v>920</v>
      </c>
      <c r="S27" s="33">
        <v>5804</v>
      </c>
      <c r="T27" s="34">
        <v>55.518000000000001</v>
      </c>
      <c r="U27" s="34">
        <v>22.437000000000001</v>
      </c>
      <c r="V27" s="34">
        <v>0</v>
      </c>
      <c r="W27" s="35">
        <v>0.79600000000000004</v>
      </c>
      <c r="X27" s="34">
        <f t="shared" si="1"/>
        <v>65.20495038</v>
      </c>
      <c r="Z27" s="32">
        <v>2018</v>
      </c>
      <c r="AA27" s="37">
        <v>1028.3974030745705</v>
      </c>
      <c r="AB27" s="37">
        <v>16205.331247286207</v>
      </c>
      <c r="AC27" s="37">
        <v>118.70749755677006</v>
      </c>
      <c r="AD27" s="34">
        <v>918.2</v>
      </c>
      <c r="AE27" s="33">
        <v>5809</v>
      </c>
      <c r="AF27" s="34">
        <v>55.875999999999998</v>
      </c>
      <c r="AG27" s="34">
        <v>22.033999999999999</v>
      </c>
      <c r="AH27" s="34">
        <v>0</v>
      </c>
      <c r="AI27" s="35">
        <v>0.79700000000000004</v>
      </c>
      <c r="AJ27" s="34">
        <f t="shared" si="2"/>
        <v>65.388959159999999</v>
      </c>
      <c r="AL27" s="32">
        <v>2019</v>
      </c>
      <c r="AM27" s="37">
        <v>953.22655767035405</v>
      </c>
      <c r="AN27" s="37">
        <v>17399.648420958274</v>
      </c>
      <c r="AO27" s="37">
        <v>119.75654609614422</v>
      </c>
      <c r="AP27" s="34">
        <v>924.8</v>
      </c>
      <c r="AQ27" s="34">
        <v>5883</v>
      </c>
      <c r="AR27" s="34">
        <v>57.173000000000002</v>
      </c>
      <c r="AS27" s="34">
        <v>21.300999999999998</v>
      </c>
      <c r="AT27" s="34">
        <v>0</v>
      </c>
      <c r="AU27" s="35">
        <v>0.78600000000000003</v>
      </c>
      <c r="AV27" s="34">
        <f t="shared" si="3"/>
        <v>66.369493739999996</v>
      </c>
      <c r="AX27" s="32">
        <v>2020</v>
      </c>
      <c r="AY27" s="37">
        <v>1012.7168669348088</v>
      </c>
      <c r="AZ27" s="37">
        <v>18402.83265714455</v>
      </c>
      <c r="BA27" s="37">
        <v>89.828079400848964</v>
      </c>
      <c r="BB27" s="34">
        <v>936.7</v>
      </c>
      <c r="BC27" s="33">
        <v>5837</v>
      </c>
      <c r="BD27" s="34">
        <v>52.363</v>
      </c>
      <c r="BE27" s="34">
        <v>21.838999999999999</v>
      </c>
      <c r="BF27" s="34">
        <v>0</v>
      </c>
      <c r="BG27" s="35">
        <v>0.79600000000000004</v>
      </c>
      <c r="BH27" s="34">
        <f t="shared" si="4"/>
        <v>61.791769860000002</v>
      </c>
      <c r="BI27" s="40"/>
      <c r="BJ27" s="32">
        <v>2021</v>
      </c>
      <c r="BK27" s="37">
        <v>952.17780463372071</v>
      </c>
      <c r="BL27" s="37">
        <v>19153.35718827647</v>
      </c>
      <c r="BM27" s="37">
        <v>77.726655519500426</v>
      </c>
      <c r="BN27" s="34">
        <v>950.6</v>
      </c>
      <c r="BO27" s="34">
        <v>5870</v>
      </c>
      <c r="BP27" s="34">
        <v>56.243000000000002</v>
      </c>
      <c r="BQ27" s="34">
        <v>21.591999999999999</v>
      </c>
      <c r="BR27" s="34">
        <v>0</v>
      </c>
      <c r="BS27" s="35">
        <v>0.79200000000000004</v>
      </c>
      <c r="BT27" s="34">
        <f t="shared" si="5"/>
        <v>65.565130080000003</v>
      </c>
      <c r="BU27" s="40"/>
      <c r="BV27" s="40">
        <v>2022</v>
      </c>
      <c r="BW27" s="37">
        <v>752.19720000000029</v>
      </c>
      <c r="BX27" s="37">
        <v>18734.830141341426</v>
      </c>
      <c r="BY27" s="37">
        <v>106.50989306473198</v>
      </c>
      <c r="BZ27" s="34">
        <v>967.8</v>
      </c>
      <c r="CA27" s="36">
        <v>5969</v>
      </c>
      <c r="CB27" s="34">
        <v>57.975000000000001</v>
      </c>
      <c r="CC27" s="34">
        <v>17.02</v>
      </c>
      <c r="CD27" s="34">
        <v>0</v>
      </c>
      <c r="CE27" s="35">
        <v>0.77800000000000002</v>
      </c>
      <c r="CF27" s="34">
        <f t="shared" si="6"/>
        <v>65.323214800000002</v>
      </c>
      <c r="CG27" s="40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  <c r="IW27" s="36"/>
      <c r="IX27" s="36"/>
      <c r="IY27" s="36"/>
    </row>
    <row r="28" spans="1:259" ht="13.5" x14ac:dyDescent="0.3">
      <c r="A28" s="2" t="s">
        <v>27</v>
      </c>
      <c r="B28" s="32">
        <v>2016</v>
      </c>
      <c r="C28" s="33">
        <v>2167.1511583383867</v>
      </c>
      <c r="D28" s="33">
        <v>51823.379476750248</v>
      </c>
      <c r="E28" s="33">
        <v>255.63685567931671</v>
      </c>
      <c r="F28" s="34">
        <v>1472</v>
      </c>
      <c r="G28" s="33">
        <v>22690</v>
      </c>
      <c r="H28" s="34">
        <v>294.14400000000001</v>
      </c>
      <c r="I28" s="34">
        <v>116.337</v>
      </c>
      <c r="J28" s="34">
        <v>79.698999999999998</v>
      </c>
      <c r="K28" s="35">
        <v>0.52400000000000002</v>
      </c>
      <c r="L28" s="34">
        <f t="shared" si="0"/>
        <v>365.97773527999999</v>
      </c>
      <c r="N28" s="32">
        <v>2017</v>
      </c>
      <c r="O28" s="33">
        <v>2236.180547892905</v>
      </c>
      <c r="P28" s="33">
        <v>53974.72600011278</v>
      </c>
      <c r="Q28" s="33">
        <v>127.19301290846329</v>
      </c>
      <c r="R28" s="34">
        <v>1470.3</v>
      </c>
      <c r="S28" s="33">
        <v>22858</v>
      </c>
      <c r="T28" s="34">
        <v>268.94600000000003</v>
      </c>
      <c r="U28" s="34">
        <v>127.93</v>
      </c>
      <c r="V28" s="34">
        <v>82.724000000000004</v>
      </c>
      <c r="W28" s="35">
        <v>0.52400000000000002</v>
      </c>
      <c r="X28" s="34">
        <f t="shared" si="1"/>
        <v>346.60497460000005</v>
      </c>
      <c r="Z28" s="32">
        <v>2018</v>
      </c>
      <c r="AA28" s="37">
        <v>2232.2400087401356</v>
      </c>
      <c r="AB28" s="37">
        <v>54695.495328976707</v>
      </c>
      <c r="AC28" s="37">
        <v>102.14141204096926</v>
      </c>
      <c r="AD28" s="34">
        <v>1479.4</v>
      </c>
      <c r="AE28" s="33">
        <v>23450</v>
      </c>
      <c r="AF28" s="34">
        <v>276.89100000000002</v>
      </c>
      <c r="AG28" s="34">
        <v>136.297</v>
      </c>
      <c r="AH28" s="34">
        <v>108.182</v>
      </c>
      <c r="AI28" s="35">
        <v>0.51300000000000001</v>
      </c>
      <c r="AJ28" s="34">
        <f t="shared" si="2"/>
        <v>365.06400698000004</v>
      </c>
      <c r="AL28" s="32">
        <v>2019</v>
      </c>
      <c r="AM28" s="37">
        <v>2574.3042390953169</v>
      </c>
      <c r="AN28" s="37">
        <v>56842.542885914219</v>
      </c>
      <c r="AO28" s="37">
        <v>213.39393350594426</v>
      </c>
      <c r="AP28" s="34">
        <v>1507</v>
      </c>
      <c r="AQ28" s="34">
        <v>23460</v>
      </c>
      <c r="AR28" s="34">
        <v>275.25200000000001</v>
      </c>
      <c r="AS28" s="34">
        <v>113.21599999999999</v>
      </c>
      <c r="AT28" s="34">
        <v>90.781999999999996</v>
      </c>
      <c r="AU28" s="35">
        <v>0.51600000000000001</v>
      </c>
      <c r="AV28" s="34">
        <f t="shared" si="3"/>
        <v>348.74287604</v>
      </c>
      <c r="AX28" s="32">
        <v>2020</v>
      </c>
      <c r="AY28" s="37">
        <v>2958.368556604265</v>
      </c>
      <c r="AZ28" s="37">
        <v>60229.258636482948</v>
      </c>
      <c r="BA28" s="37">
        <v>262.60304599527421</v>
      </c>
      <c r="BB28" s="34">
        <v>1531.1</v>
      </c>
      <c r="BC28" s="33">
        <v>23520</v>
      </c>
      <c r="BD28" s="34">
        <v>261.59300000000002</v>
      </c>
      <c r="BE28" s="34">
        <v>110.758</v>
      </c>
      <c r="BF28" s="34">
        <v>77.349000000000004</v>
      </c>
      <c r="BG28" s="35">
        <v>0.51700000000000002</v>
      </c>
      <c r="BH28" s="34">
        <f t="shared" si="4"/>
        <v>330.38097282000001</v>
      </c>
      <c r="BI28" s="40"/>
      <c r="BJ28" s="32">
        <v>2021</v>
      </c>
      <c r="BK28" s="37">
        <v>2606.6012087395607</v>
      </c>
      <c r="BL28" s="37">
        <v>64627.622754376134</v>
      </c>
      <c r="BM28" s="37">
        <v>52.06074538080594</v>
      </c>
      <c r="BN28" s="34">
        <v>1556.5</v>
      </c>
      <c r="BO28" s="34">
        <v>23828</v>
      </c>
      <c r="BP28" s="34">
        <v>277.71899999999999</v>
      </c>
      <c r="BQ28" s="34">
        <v>147.303</v>
      </c>
      <c r="BR28" s="34">
        <v>97.897000000000006</v>
      </c>
      <c r="BS28" s="35">
        <v>0.51400000000000001</v>
      </c>
      <c r="BT28" s="34">
        <f t="shared" si="5"/>
        <v>367.85547391999995</v>
      </c>
      <c r="BU28" s="40"/>
      <c r="BV28" s="40">
        <v>2022</v>
      </c>
      <c r="BW28" s="37">
        <v>3001.2563700000001</v>
      </c>
      <c r="BX28" s="37">
        <v>60365.54636543071</v>
      </c>
      <c r="BY28" s="37">
        <v>79.929205471833555</v>
      </c>
      <c r="BZ28" s="34">
        <v>1556.6</v>
      </c>
      <c r="CA28" s="36">
        <v>24120</v>
      </c>
      <c r="CB28" s="34">
        <v>261.75700000000001</v>
      </c>
      <c r="CC28" s="34">
        <v>140.905</v>
      </c>
      <c r="CD28" s="34">
        <v>93.599000000000004</v>
      </c>
      <c r="CE28" s="35">
        <v>0.51100000000000001</v>
      </c>
      <c r="CF28" s="34">
        <f t="shared" si="6"/>
        <v>347.96601360000005</v>
      </c>
      <c r="CG28" s="40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  <c r="IX28" s="36"/>
      <c r="IY28" s="36"/>
    </row>
    <row r="29" spans="1:259" ht="13.5" x14ac:dyDescent="0.3">
      <c r="A29" s="2" t="s">
        <v>28</v>
      </c>
      <c r="B29" s="32">
        <v>2016</v>
      </c>
      <c r="C29" s="33">
        <v>829.6578236578581</v>
      </c>
      <c r="D29" s="33">
        <v>12781.398919393176</v>
      </c>
      <c r="E29" s="33">
        <v>58.876345327548798</v>
      </c>
      <c r="F29" s="34">
        <v>689.1</v>
      </c>
      <c r="G29" s="33">
        <v>3210</v>
      </c>
      <c r="H29" s="34">
        <v>47.591999999999999</v>
      </c>
      <c r="I29" s="34">
        <v>0</v>
      </c>
      <c r="J29" s="34">
        <v>0</v>
      </c>
      <c r="K29" s="35">
        <v>0.87</v>
      </c>
      <c r="L29" s="34">
        <f t="shared" si="0"/>
        <v>47.591999999999999</v>
      </c>
      <c r="N29" s="32">
        <v>2017</v>
      </c>
      <c r="O29" s="33">
        <v>803.68422987489976</v>
      </c>
      <c r="P29" s="33">
        <v>12765.140235231876</v>
      </c>
      <c r="Q29" s="33">
        <v>51.954873137990212</v>
      </c>
      <c r="R29" s="34">
        <v>702.3</v>
      </c>
      <c r="S29" s="33">
        <v>3241</v>
      </c>
      <c r="T29" s="34">
        <v>46.838999999999999</v>
      </c>
      <c r="U29" s="34">
        <v>0</v>
      </c>
      <c r="V29" s="34">
        <v>0</v>
      </c>
      <c r="W29" s="35">
        <v>0.86599999999999999</v>
      </c>
      <c r="X29" s="34">
        <f t="shared" si="1"/>
        <v>46.838999999999999</v>
      </c>
      <c r="Z29" s="32">
        <v>2018</v>
      </c>
      <c r="AA29" s="37">
        <v>746.18331869317092</v>
      </c>
      <c r="AB29" s="37">
        <v>13084.597578889041</v>
      </c>
      <c r="AC29" s="37">
        <v>61.774471865323505</v>
      </c>
      <c r="AD29" s="34">
        <v>715</v>
      </c>
      <c r="AE29" s="33">
        <v>3254</v>
      </c>
      <c r="AF29" s="34">
        <v>46.935000000000002</v>
      </c>
      <c r="AG29" s="34">
        <v>0</v>
      </c>
      <c r="AH29" s="34">
        <v>0</v>
      </c>
      <c r="AI29" s="35">
        <v>0.86599999999999999</v>
      </c>
      <c r="AJ29" s="34">
        <f t="shared" si="2"/>
        <v>46.935000000000002</v>
      </c>
      <c r="AL29" s="32">
        <v>2019</v>
      </c>
      <c r="AM29" s="37">
        <v>774.32537185461319</v>
      </c>
      <c r="AN29" s="37">
        <v>12561.039526012257</v>
      </c>
      <c r="AO29" s="37">
        <v>58.74416872115625</v>
      </c>
      <c r="AP29" s="34">
        <v>711.6</v>
      </c>
      <c r="AQ29" s="34">
        <v>3265</v>
      </c>
      <c r="AR29" s="34">
        <v>47.1</v>
      </c>
      <c r="AS29" s="34">
        <v>0</v>
      </c>
      <c r="AT29" s="34">
        <v>0</v>
      </c>
      <c r="AU29" s="35">
        <v>0.86699999999999999</v>
      </c>
      <c r="AV29" s="34">
        <f t="shared" si="3"/>
        <v>47.1</v>
      </c>
      <c r="AX29" s="32">
        <v>2020</v>
      </c>
      <c r="AY29" s="37">
        <v>737.71821861249828</v>
      </c>
      <c r="AZ29" s="37">
        <v>12839.570490597736</v>
      </c>
      <c r="BA29" s="37">
        <v>87.239417522115403</v>
      </c>
      <c r="BB29" s="34">
        <v>714</v>
      </c>
      <c r="BC29" s="33">
        <v>3285</v>
      </c>
      <c r="BD29" s="34">
        <v>44.5</v>
      </c>
      <c r="BE29" s="34">
        <v>0</v>
      </c>
      <c r="BF29" s="34">
        <v>0</v>
      </c>
      <c r="BG29" s="35">
        <v>0.86899999999999999</v>
      </c>
      <c r="BH29" s="34">
        <f t="shared" si="4"/>
        <v>44.5</v>
      </c>
      <c r="BI29" s="40"/>
      <c r="BJ29" s="32">
        <v>2021</v>
      </c>
      <c r="BK29" s="37">
        <v>764.87824968287521</v>
      </c>
      <c r="BL29" s="37">
        <v>12180.452018103349</v>
      </c>
      <c r="BM29" s="37">
        <v>95.424801890860635</v>
      </c>
      <c r="BN29" s="34">
        <v>717.4</v>
      </c>
      <c r="BO29" s="34">
        <v>3327</v>
      </c>
      <c r="BP29" s="34">
        <v>49.228000000000002</v>
      </c>
      <c r="BQ29" s="34">
        <v>0</v>
      </c>
      <c r="BR29" s="34">
        <v>0</v>
      </c>
      <c r="BS29" s="35">
        <v>0.86399999999999999</v>
      </c>
      <c r="BT29" s="34">
        <f t="shared" si="5"/>
        <v>49.228000000000002</v>
      </c>
      <c r="BU29" s="40"/>
      <c r="BV29" s="40">
        <v>2022</v>
      </c>
      <c r="BW29" s="37">
        <v>829.13100000000009</v>
      </c>
      <c r="BX29" s="37">
        <v>11244.892578510422</v>
      </c>
      <c r="BY29" s="37">
        <v>63.488889194148626</v>
      </c>
      <c r="BZ29" s="34">
        <v>719</v>
      </c>
      <c r="CA29" s="36">
        <v>3348</v>
      </c>
      <c r="CB29" s="34">
        <v>45.89</v>
      </c>
      <c r="CC29" s="34">
        <v>0</v>
      </c>
      <c r="CD29" s="34">
        <v>0</v>
      </c>
      <c r="CE29" s="35">
        <v>0.86399999999999999</v>
      </c>
      <c r="CF29" s="34">
        <f t="shared" si="6"/>
        <v>45.89</v>
      </c>
      <c r="CG29" s="40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  <c r="IX29" s="36"/>
      <c r="IY29" s="36"/>
    </row>
    <row r="30" spans="1:259" ht="13.5" x14ac:dyDescent="0.3">
      <c r="A30" s="2" t="s">
        <v>29</v>
      </c>
      <c r="B30" s="32">
        <v>2016</v>
      </c>
      <c r="C30" s="33">
        <v>6425.4105406397775</v>
      </c>
      <c r="D30" s="33">
        <v>95922.361914996436</v>
      </c>
      <c r="E30" s="33">
        <v>604.56923301091058</v>
      </c>
      <c r="F30" s="34">
        <v>4441.8999999999996</v>
      </c>
      <c r="G30" s="33">
        <v>51473</v>
      </c>
      <c r="H30" s="34">
        <v>495.7</v>
      </c>
      <c r="I30" s="34">
        <v>128.80000000000001</v>
      </c>
      <c r="J30" s="34">
        <v>225.59300000000002</v>
      </c>
      <c r="K30" s="35">
        <v>0.51200000000000001</v>
      </c>
      <c r="L30" s="34">
        <f t="shared" si="0"/>
        <v>612.46637429999998</v>
      </c>
      <c r="N30" s="32">
        <v>2017</v>
      </c>
      <c r="O30" s="33">
        <v>6676.4604301041118</v>
      </c>
      <c r="P30" s="33">
        <v>100403.31730457197</v>
      </c>
      <c r="Q30" s="33">
        <v>2833.4598925355854</v>
      </c>
      <c r="R30" s="34">
        <v>4487.8999999999996</v>
      </c>
      <c r="S30" s="33">
        <v>51471</v>
      </c>
      <c r="T30" s="34">
        <v>497.55700000000002</v>
      </c>
      <c r="U30" s="34">
        <v>113.994</v>
      </c>
      <c r="V30" s="34">
        <v>159.86799999999999</v>
      </c>
      <c r="W30" s="35">
        <v>0.51400000000000001</v>
      </c>
      <c r="X30" s="34">
        <f t="shared" si="1"/>
        <v>590.11298436000004</v>
      </c>
      <c r="Z30" s="32">
        <v>2018</v>
      </c>
      <c r="AA30" s="37">
        <v>5898.6552312890799</v>
      </c>
      <c r="AB30" s="37">
        <v>100898.68903835383</v>
      </c>
      <c r="AC30" s="37">
        <v>667.94540108757133</v>
      </c>
      <c r="AD30" s="34">
        <v>4504.3</v>
      </c>
      <c r="AE30" s="33">
        <v>51696</v>
      </c>
      <c r="AF30" s="34">
        <v>485.642</v>
      </c>
      <c r="AG30" s="34">
        <v>128.72999999999999</v>
      </c>
      <c r="AH30" s="34">
        <v>159.268</v>
      </c>
      <c r="AI30" s="35">
        <v>0.51200000000000001</v>
      </c>
      <c r="AJ30" s="34">
        <f t="shared" si="2"/>
        <v>584.39744500000006</v>
      </c>
      <c r="AL30" s="32">
        <v>2019</v>
      </c>
      <c r="AM30" s="37">
        <v>5978.3042167294725</v>
      </c>
      <c r="AN30" s="37">
        <v>105190.86978755324</v>
      </c>
      <c r="AO30" s="37">
        <v>496.00159044034342</v>
      </c>
      <c r="AP30" s="34">
        <v>4539.3999999999996</v>
      </c>
      <c r="AQ30" s="34">
        <v>51904</v>
      </c>
      <c r="AR30" s="34">
        <v>479.89</v>
      </c>
      <c r="AS30" s="34">
        <v>124.874</v>
      </c>
      <c r="AT30" s="34">
        <v>122.682</v>
      </c>
      <c r="AU30" s="35">
        <v>0.51100000000000001</v>
      </c>
      <c r="AV30" s="34">
        <f t="shared" si="3"/>
        <v>567.06219095999995</v>
      </c>
      <c r="AX30" s="32">
        <v>2020</v>
      </c>
      <c r="AY30" s="37">
        <v>5881.4468183830468</v>
      </c>
      <c r="AZ30" s="37">
        <v>108847.19524940821</v>
      </c>
      <c r="BA30" s="37">
        <v>590.7901584788533</v>
      </c>
      <c r="BB30" s="34">
        <v>4576.8</v>
      </c>
      <c r="BC30" s="33">
        <v>52112</v>
      </c>
      <c r="BD30" s="34">
        <v>453.30200000000002</v>
      </c>
      <c r="BE30" s="34">
        <v>119.075</v>
      </c>
      <c r="BF30" s="34">
        <v>148.815</v>
      </c>
      <c r="BG30" s="35">
        <v>0.50900000000000001</v>
      </c>
      <c r="BH30" s="34">
        <f t="shared" si="4"/>
        <v>545.05518700000005</v>
      </c>
      <c r="BI30" s="40"/>
      <c r="BJ30" s="32">
        <v>2021</v>
      </c>
      <c r="BK30" s="37">
        <v>6182.6253182270084</v>
      </c>
      <c r="BL30" s="37">
        <v>108791.64184501316</v>
      </c>
      <c r="BM30" s="37">
        <v>667.37524430981568</v>
      </c>
      <c r="BN30" s="34">
        <v>4600</v>
      </c>
      <c r="BO30" s="34">
        <v>52267</v>
      </c>
      <c r="BP30" s="34">
        <v>499.02300000000002</v>
      </c>
      <c r="BQ30" s="34">
        <v>124.178</v>
      </c>
      <c r="BR30" s="34">
        <v>176.02900000000002</v>
      </c>
      <c r="BS30" s="35">
        <v>0.50800000000000001</v>
      </c>
      <c r="BT30" s="34">
        <f t="shared" si="5"/>
        <v>600.35707162000006</v>
      </c>
      <c r="BU30" s="40"/>
      <c r="BV30" s="40">
        <v>2022</v>
      </c>
      <c r="BW30" s="37">
        <v>5826.2420000000002</v>
      </c>
      <c r="BX30" s="37">
        <v>103455.61036698737</v>
      </c>
      <c r="BY30" s="37">
        <v>596.31974331873835</v>
      </c>
      <c r="BZ30" s="34">
        <v>4640.7</v>
      </c>
      <c r="CA30" s="36">
        <v>52669</v>
      </c>
      <c r="CB30" s="34">
        <v>466.22300000000001</v>
      </c>
      <c r="CC30" s="34">
        <v>127.252</v>
      </c>
      <c r="CD30" s="34">
        <v>159.96699999999998</v>
      </c>
      <c r="CE30" s="35">
        <v>0.50600000000000001</v>
      </c>
      <c r="CF30" s="34">
        <f t="shared" si="6"/>
        <v>564.52983218000008</v>
      </c>
      <c r="CG30" s="40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  <c r="IW30" s="36"/>
      <c r="IX30" s="36"/>
      <c r="IY30" s="36"/>
    </row>
    <row r="31" spans="1:259" ht="13.5" x14ac:dyDescent="0.3">
      <c r="A31" s="2" t="s">
        <v>30</v>
      </c>
      <c r="B31" s="32">
        <v>2016</v>
      </c>
      <c r="C31" s="33">
        <v>4658.6695383127953</v>
      </c>
      <c r="D31" s="33">
        <v>81578.545449723577</v>
      </c>
      <c r="E31" s="33">
        <v>194.26766663733036</v>
      </c>
      <c r="F31" s="34">
        <v>1627.1</v>
      </c>
      <c r="G31" s="33">
        <v>55684</v>
      </c>
      <c r="H31" s="34">
        <v>391.89600000000002</v>
      </c>
      <c r="I31" s="34">
        <v>209.40899999999999</v>
      </c>
      <c r="J31" s="34">
        <v>100.39999999999999</v>
      </c>
      <c r="K31" s="35">
        <v>0.19600000000000001</v>
      </c>
      <c r="L31" s="34">
        <f t="shared" si="0"/>
        <v>509.52468166</v>
      </c>
      <c r="N31" s="32">
        <v>2017</v>
      </c>
      <c r="O31" s="33">
        <v>4863.2513934113949</v>
      </c>
      <c r="P31" s="33">
        <v>84877.52373428359</v>
      </c>
      <c r="Q31" s="33">
        <v>249.40295538497264</v>
      </c>
      <c r="R31" s="34">
        <v>1631.7</v>
      </c>
      <c r="S31" s="33">
        <v>56729</v>
      </c>
      <c r="T31" s="34">
        <v>389.87299999999999</v>
      </c>
      <c r="U31" s="34">
        <v>207.21</v>
      </c>
      <c r="V31" s="34">
        <v>96.984000000000009</v>
      </c>
      <c r="W31" s="35">
        <v>0.19500000000000001</v>
      </c>
      <c r="X31" s="34">
        <f t="shared" si="1"/>
        <v>505.62620779999997</v>
      </c>
      <c r="Z31" s="32">
        <v>2018</v>
      </c>
      <c r="AA31" s="37">
        <v>5104.6083235013521</v>
      </c>
      <c r="AB31" s="37">
        <v>88062.930561965855</v>
      </c>
      <c r="AC31" s="37">
        <v>98.641899170551284</v>
      </c>
      <c r="AD31" s="34">
        <v>1643.2</v>
      </c>
      <c r="AE31" s="33">
        <v>58143</v>
      </c>
      <c r="AF31" s="34">
        <v>394.16300000000001</v>
      </c>
      <c r="AG31" s="34">
        <v>207.15199999999999</v>
      </c>
      <c r="AH31" s="34">
        <v>114.56399999999999</v>
      </c>
      <c r="AI31" s="35">
        <v>0.192</v>
      </c>
      <c r="AJ31" s="34">
        <f t="shared" si="2"/>
        <v>514.65710488000002</v>
      </c>
      <c r="AL31" s="32">
        <v>2019</v>
      </c>
      <c r="AM31" s="37">
        <v>5551.817449291435</v>
      </c>
      <c r="AN31" s="37">
        <v>94198.18856525411</v>
      </c>
      <c r="AO31" s="37">
        <v>138.59397657091563</v>
      </c>
      <c r="AP31" s="34">
        <v>1673.7</v>
      </c>
      <c r="AQ31" s="34">
        <v>59258</v>
      </c>
      <c r="AR31" s="34">
        <v>397.46</v>
      </c>
      <c r="AS31" s="34">
        <v>207.31399999999999</v>
      </c>
      <c r="AT31" s="34">
        <v>109.795</v>
      </c>
      <c r="AU31" s="35">
        <v>0.19</v>
      </c>
      <c r="AV31" s="34">
        <f t="shared" si="3"/>
        <v>516.73117086000002</v>
      </c>
      <c r="AX31" s="32">
        <v>2020</v>
      </c>
      <c r="AY31" s="37">
        <v>5404.1135421302461</v>
      </c>
      <c r="AZ31" s="37">
        <v>98158.394644030632</v>
      </c>
      <c r="BA31" s="37">
        <v>141.89614150076056</v>
      </c>
      <c r="BB31" s="34">
        <v>1692</v>
      </c>
      <c r="BC31" s="33">
        <v>60583</v>
      </c>
      <c r="BD31" s="34">
        <v>396.54599999999999</v>
      </c>
      <c r="BE31" s="34">
        <v>207.005</v>
      </c>
      <c r="BF31" s="34">
        <v>54.9</v>
      </c>
      <c r="BG31" s="35">
        <v>0.189</v>
      </c>
      <c r="BH31" s="34">
        <f t="shared" si="4"/>
        <v>500.80172870000001</v>
      </c>
      <c r="BI31" s="40"/>
      <c r="BJ31" s="32">
        <v>2021</v>
      </c>
      <c r="BK31" s="37">
        <v>5457.3121765229907</v>
      </c>
      <c r="BL31" s="37">
        <v>99745.418962387645</v>
      </c>
      <c r="BM31" s="37">
        <v>382.65259657299936</v>
      </c>
      <c r="BN31" s="34">
        <v>1709.1</v>
      </c>
      <c r="BO31" s="34">
        <v>61204</v>
      </c>
      <c r="BP31" s="34">
        <v>405.61500000000001</v>
      </c>
      <c r="BQ31" s="34">
        <v>213.14099999999999</v>
      </c>
      <c r="BR31" s="34">
        <v>9.6820000000000004</v>
      </c>
      <c r="BS31" s="35">
        <v>0.19</v>
      </c>
      <c r="BT31" s="34">
        <f t="shared" si="5"/>
        <v>500.26128554000002</v>
      </c>
      <c r="BU31" s="40"/>
      <c r="BV31" s="40">
        <v>2022</v>
      </c>
      <c r="BW31" s="37">
        <v>4773.5187100000003</v>
      </c>
      <c r="BX31" s="37">
        <v>92107.831697331058</v>
      </c>
      <c r="BY31" s="37">
        <v>102.6731856605475</v>
      </c>
      <c r="BZ31" s="34">
        <v>1724.1</v>
      </c>
      <c r="CA31" s="36">
        <v>62612</v>
      </c>
      <c r="CB31" s="34">
        <v>401.88299999999998</v>
      </c>
      <c r="CC31" s="34">
        <v>202.23599999999999</v>
      </c>
      <c r="CD31" s="34">
        <v>3.548</v>
      </c>
      <c r="CE31" s="35">
        <v>0.187</v>
      </c>
      <c r="CF31" s="34">
        <f t="shared" si="6"/>
        <v>490.15823344</v>
      </c>
      <c r="CG31" s="40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  <c r="IW31" s="36"/>
      <c r="IX31" s="36"/>
      <c r="IY31" s="36"/>
    </row>
    <row r="32" spans="1:259" ht="14.5" x14ac:dyDescent="0.35">
      <c r="A32" s="2" t="s">
        <v>31</v>
      </c>
      <c r="B32" s="32">
        <v>2016</v>
      </c>
      <c r="C32" s="33">
        <v>695.74087340751043</v>
      </c>
      <c r="D32" s="33">
        <v>16009.909782624449</v>
      </c>
      <c r="E32" s="33">
        <v>17.198965164223676</v>
      </c>
      <c r="F32" s="34">
        <v>646.79999999999995</v>
      </c>
      <c r="G32" s="33">
        <v>2311</v>
      </c>
      <c r="H32" s="34">
        <v>17.963999999999999</v>
      </c>
      <c r="I32" s="34">
        <v>14.436999999999999</v>
      </c>
      <c r="J32" s="34">
        <v>0</v>
      </c>
      <c r="K32" s="282">
        <v>0.85699999999999998</v>
      </c>
      <c r="L32" s="34">
        <f t="shared" si="0"/>
        <v>24.197030379999998</v>
      </c>
      <c r="N32" s="32">
        <v>2017</v>
      </c>
      <c r="O32" s="33">
        <v>642.01555059102509</v>
      </c>
      <c r="P32" s="33">
        <v>16030.501229456262</v>
      </c>
      <c r="Q32" s="33">
        <v>8.8481363291579438</v>
      </c>
      <c r="R32" s="34">
        <v>658.1</v>
      </c>
      <c r="S32" s="33">
        <v>2347</v>
      </c>
      <c r="T32" s="34">
        <v>17.582999999999998</v>
      </c>
      <c r="U32" s="34">
        <v>14.861000000000001</v>
      </c>
      <c r="V32" s="34">
        <v>0</v>
      </c>
      <c r="W32" s="282">
        <v>0.84699999999999998</v>
      </c>
      <c r="X32" s="34">
        <f t="shared" si="1"/>
        <v>23.999088139999998</v>
      </c>
      <c r="Z32" s="32">
        <v>2018</v>
      </c>
      <c r="AA32" s="37">
        <v>633.85839157439398</v>
      </c>
      <c r="AB32" s="37">
        <v>15786.393616710939</v>
      </c>
      <c r="AC32" s="37">
        <v>19.989557376110167</v>
      </c>
      <c r="AD32" s="34">
        <v>660.7</v>
      </c>
      <c r="AE32" s="33">
        <v>2355</v>
      </c>
      <c r="AF32" s="34">
        <v>17.617000000000001</v>
      </c>
      <c r="AG32" s="34">
        <v>14.573</v>
      </c>
      <c r="AH32" s="34">
        <v>0</v>
      </c>
      <c r="AI32" s="35">
        <v>0.84499999999999997</v>
      </c>
      <c r="AJ32" s="34">
        <f t="shared" si="2"/>
        <v>23.90874702</v>
      </c>
      <c r="AL32" s="32">
        <v>2019</v>
      </c>
      <c r="AM32" s="37">
        <v>675.51750801626213</v>
      </c>
      <c r="AN32" s="37">
        <v>15710.594244718779</v>
      </c>
      <c r="AO32" s="37">
        <v>27.300360625903156</v>
      </c>
      <c r="AP32" s="34">
        <v>664.5</v>
      </c>
      <c r="AQ32" s="34">
        <v>2346</v>
      </c>
      <c r="AR32" s="34">
        <v>18.006</v>
      </c>
      <c r="AS32" s="34">
        <v>14.048999999999999</v>
      </c>
      <c r="AT32" s="34">
        <v>0</v>
      </c>
      <c r="AU32" s="35">
        <v>0.84799999999999998</v>
      </c>
      <c r="AV32" s="34">
        <f t="shared" si="3"/>
        <v>24.071515259999998</v>
      </c>
      <c r="AX32" s="32">
        <v>2020</v>
      </c>
      <c r="AY32" s="37">
        <v>628.35901873397211</v>
      </c>
      <c r="AZ32" s="37">
        <v>15431.270274378223</v>
      </c>
      <c r="BA32" s="37">
        <v>9.7700721702106961</v>
      </c>
      <c r="BB32" s="34">
        <v>661.4</v>
      </c>
      <c r="BC32" s="33">
        <v>2340</v>
      </c>
      <c r="BD32" s="34">
        <v>16.821000000000002</v>
      </c>
      <c r="BE32" s="34">
        <v>13.161</v>
      </c>
      <c r="BF32" s="34">
        <v>0</v>
      </c>
      <c r="BG32" s="35">
        <v>0.84799999999999998</v>
      </c>
      <c r="BH32" s="34">
        <f t="shared" si="4"/>
        <v>22.503130140000003</v>
      </c>
      <c r="BI32" s="40"/>
      <c r="BJ32" s="32">
        <v>2021</v>
      </c>
      <c r="BK32" s="37">
        <v>616.97597122220884</v>
      </c>
      <c r="BL32" s="37">
        <v>15237.918581065158</v>
      </c>
      <c r="BM32" s="37">
        <v>20.026020350158969</v>
      </c>
      <c r="BN32" s="34">
        <v>672.2</v>
      </c>
      <c r="BO32" s="34">
        <v>2343</v>
      </c>
      <c r="BP32" s="34">
        <v>19.422000000000001</v>
      </c>
      <c r="BQ32" s="34">
        <v>12.451000000000001</v>
      </c>
      <c r="BR32" s="34">
        <v>0</v>
      </c>
      <c r="BS32" s="35">
        <v>0.84799999999999998</v>
      </c>
      <c r="BT32" s="34">
        <f t="shared" si="5"/>
        <v>24.797594740000001</v>
      </c>
      <c r="BU32" s="40"/>
      <c r="BV32" s="40">
        <v>2022</v>
      </c>
      <c r="BW32" s="37">
        <v>439.26732258064516</v>
      </c>
      <c r="BX32" s="37">
        <v>13931.209686028962</v>
      </c>
      <c r="BY32" s="37">
        <v>22.232726627496227</v>
      </c>
      <c r="BZ32" s="34">
        <v>668</v>
      </c>
      <c r="CA32" s="36">
        <v>2346</v>
      </c>
      <c r="CB32" s="34">
        <v>17.707000000000001</v>
      </c>
      <c r="CC32" s="34">
        <v>12.429</v>
      </c>
      <c r="CD32" s="34">
        <v>0</v>
      </c>
      <c r="CE32" s="35">
        <v>0.84699999999999998</v>
      </c>
      <c r="CF32" s="34">
        <f t="shared" si="6"/>
        <v>23.073096460000002</v>
      </c>
      <c r="CG32" s="40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  <c r="IW32" s="36"/>
      <c r="IX32" s="36"/>
      <c r="IY32" s="36"/>
    </row>
    <row r="33" spans="1:259" ht="13.5" x14ac:dyDescent="0.3">
      <c r="A33" s="2" t="s">
        <v>32</v>
      </c>
      <c r="B33" s="32">
        <v>2016</v>
      </c>
      <c r="C33" s="33">
        <v>13730.060830840273</v>
      </c>
      <c r="D33" s="33">
        <v>261341.70615899135</v>
      </c>
      <c r="E33" s="33">
        <v>4391.2257983649397</v>
      </c>
      <c r="F33" s="34">
        <v>13101.6</v>
      </c>
      <c r="G33" s="33">
        <v>102879</v>
      </c>
      <c r="H33" s="34">
        <v>1146.0119999999999</v>
      </c>
      <c r="I33" s="34">
        <v>153.24</v>
      </c>
      <c r="J33" s="34">
        <v>101.57599999999999</v>
      </c>
      <c r="K33" s="35">
        <v>0.628</v>
      </c>
      <c r="L33" s="34">
        <f t="shared" si="0"/>
        <v>1239.7090911999999</v>
      </c>
      <c r="N33" s="32">
        <v>2017</v>
      </c>
      <c r="O33" s="33">
        <v>14147.136972844024</v>
      </c>
      <c r="P33" s="33">
        <v>263082.37404017092</v>
      </c>
      <c r="Q33" s="33">
        <v>5497.3602456488134</v>
      </c>
      <c r="R33" s="34">
        <v>13154.9</v>
      </c>
      <c r="S33" s="33">
        <v>102826</v>
      </c>
      <c r="T33" s="34">
        <v>1125.202</v>
      </c>
      <c r="U33" s="34">
        <v>155.15</v>
      </c>
      <c r="V33" s="34">
        <v>190.7</v>
      </c>
      <c r="W33" s="35">
        <v>0.629</v>
      </c>
      <c r="X33" s="34">
        <f t="shared" si="1"/>
        <v>1243.885231</v>
      </c>
      <c r="Z33" s="32">
        <v>2018</v>
      </c>
      <c r="AA33" s="37">
        <v>12736.679322386519</v>
      </c>
      <c r="AB33" s="37">
        <v>260132.19267659192</v>
      </c>
      <c r="AC33" s="37">
        <v>2820.3631867434651</v>
      </c>
      <c r="AD33" s="34">
        <v>13176.1</v>
      </c>
      <c r="AE33" s="33">
        <v>103086</v>
      </c>
      <c r="AF33" s="34">
        <v>1135.58</v>
      </c>
      <c r="AG33" s="34">
        <v>166.81399999999999</v>
      </c>
      <c r="AH33" s="34">
        <v>160.52599999999998</v>
      </c>
      <c r="AI33" s="35">
        <v>0.629</v>
      </c>
      <c r="AJ33" s="34">
        <f t="shared" si="2"/>
        <v>1251.1188749599999</v>
      </c>
      <c r="AL33" s="32">
        <v>2019</v>
      </c>
      <c r="AM33" s="37">
        <v>13006.25602958462</v>
      </c>
      <c r="AN33" s="37">
        <v>261988.70368305736</v>
      </c>
      <c r="AO33" s="37">
        <v>2161.2977477422146</v>
      </c>
      <c r="AP33" s="34">
        <v>13183.5</v>
      </c>
      <c r="AQ33" s="34">
        <v>103125</v>
      </c>
      <c r="AR33" s="34">
        <v>1097.6579999999999</v>
      </c>
      <c r="AS33" s="34">
        <v>177.529</v>
      </c>
      <c r="AT33" s="34">
        <v>301.61500000000001</v>
      </c>
      <c r="AU33" s="35">
        <v>0.63</v>
      </c>
      <c r="AV33" s="34">
        <f t="shared" si="3"/>
        <v>1256.0721969599999</v>
      </c>
      <c r="AX33" s="32">
        <v>2020</v>
      </c>
      <c r="AY33" s="37">
        <v>14197.508708164103</v>
      </c>
      <c r="AZ33" s="37">
        <v>273250.52538411971</v>
      </c>
      <c r="BA33" s="37">
        <v>3979.118703401155</v>
      </c>
      <c r="BB33" s="34">
        <v>13319.7</v>
      </c>
      <c r="BC33" s="33">
        <v>103236</v>
      </c>
      <c r="BD33" s="34">
        <v>1042.1980000000001</v>
      </c>
      <c r="BE33" s="34">
        <v>163.61500000000001</v>
      </c>
      <c r="BF33" s="34">
        <v>266.92099999999999</v>
      </c>
      <c r="BG33" s="35">
        <v>0.629</v>
      </c>
      <c r="BH33" s="34">
        <f t="shared" si="4"/>
        <v>1185.1994232000002</v>
      </c>
      <c r="BI33" s="40"/>
      <c r="BJ33" s="32">
        <v>2021</v>
      </c>
      <c r="BK33" s="37">
        <v>13159.588468947684</v>
      </c>
      <c r="BL33" s="37">
        <v>278930.47959756444</v>
      </c>
      <c r="BM33" s="37">
        <v>3819.2565020254965</v>
      </c>
      <c r="BN33" s="34">
        <v>13343.2</v>
      </c>
      <c r="BO33" s="34">
        <v>103392</v>
      </c>
      <c r="BP33" s="34">
        <v>1163.8699999999999</v>
      </c>
      <c r="BQ33" s="34">
        <v>165.816</v>
      </c>
      <c r="BR33" s="34">
        <v>286.7</v>
      </c>
      <c r="BS33" s="35">
        <v>0.63</v>
      </c>
      <c r="BT33" s="34">
        <f t="shared" si="5"/>
        <v>1313.1837698399997</v>
      </c>
      <c r="BU33" s="40"/>
      <c r="BV33" s="40">
        <v>2022</v>
      </c>
      <c r="BW33" s="37">
        <v>12021.570516</v>
      </c>
      <c r="BX33" s="37">
        <v>264726.11530562665</v>
      </c>
      <c r="BY33" s="37">
        <v>2788.8908788774861</v>
      </c>
      <c r="BZ33" s="34">
        <v>13444</v>
      </c>
      <c r="CA33" s="36">
        <v>103543</v>
      </c>
      <c r="CB33" s="34">
        <v>1079.037</v>
      </c>
      <c r="CC33" s="34">
        <v>153.73699999999999</v>
      </c>
      <c r="CD33" s="34">
        <v>275.28500000000003</v>
      </c>
      <c r="CE33" s="35">
        <v>0.63</v>
      </c>
      <c r="CF33" s="34">
        <f t="shared" si="6"/>
        <v>1220.0411758800001</v>
      </c>
      <c r="CG33" s="40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  <c r="IW33" s="36"/>
      <c r="IX33" s="36"/>
      <c r="IY33" s="36"/>
    </row>
    <row r="34" spans="1:259" ht="14.5" x14ac:dyDescent="0.35">
      <c r="A34" s="2" t="s">
        <v>33</v>
      </c>
      <c r="B34" s="32">
        <v>2016</v>
      </c>
      <c r="C34" s="33">
        <v>991.63948968979128</v>
      </c>
      <c r="D34" s="33">
        <v>27172.173378329775</v>
      </c>
      <c r="E34" s="33">
        <v>145.25281463346673</v>
      </c>
      <c r="F34" s="34">
        <v>954.4</v>
      </c>
      <c r="G34" s="33">
        <v>6352</v>
      </c>
      <c r="H34" s="34">
        <v>80.432000000000002</v>
      </c>
      <c r="I34" s="34">
        <v>45.311</v>
      </c>
      <c r="J34" s="34">
        <v>0</v>
      </c>
      <c r="K34" s="282">
        <v>0.78700000000000003</v>
      </c>
      <c r="L34" s="34">
        <f t="shared" si="0"/>
        <v>99.994571140000005</v>
      </c>
      <c r="N34" s="32">
        <v>2017</v>
      </c>
      <c r="O34" s="33">
        <v>1118.2904704103171</v>
      </c>
      <c r="P34" s="33">
        <v>28905.100880266626</v>
      </c>
      <c r="Q34" s="33">
        <v>66.717049056692076</v>
      </c>
      <c r="R34" s="34">
        <v>995.3</v>
      </c>
      <c r="S34" s="33">
        <v>6369</v>
      </c>
      <c r="T34" s="34">
        <v>79.790000000000006</v>
      </c>
      <c r="U34" s="34">
        <v>46.421999999999997</v>
      </c>
      <c r="V34" s="34">
        <v>129.96100000000001</v>
      </c>
      <c r="W34" s="282">
        <v>0.78800000000000003</v>
      </c>
      <c r="X34" s="34">
        <f t="shared" si="1"/>
        <v>135.06466138000002</v>
      </c>
      <c r="Z34" s="32">
        <v>2018</v>
      </c>
      <c r="AA34" s="37">
        <v>1226.8229407061135</v>
      </c>
      <c r="AB34" s="37">
        <v>30575.870460202292</v>
      </c>
      <c r="AC34" s="37">
        <v>113.04959003974551</v>
      </c>
      <c r="AD34" s="34">
        <v>1002</v>
      </c>
      <c r="AE34" s="33">
        <v>6385</v>
      </c>
      <c r="AF34" s="34">
        <v>86.650999999999996</v>
      </c>
      <c r="AG34" s="34">
        <v>47.51</v>
      </c>
      <c r="AH34" s="34">
        <v>150.37799999999999</v>
      </c>
      <c r="AI34" s="282">
        <v>0.79</v>
      </c>
      <c r="AJ34" s="34">
        <f t="shared" si="2"/>
        <v>147.93044320000001</v>
      </c>
      <c r="AL34" s="32">
        <v>2019</v>
      </c>
      <c r="AM34" s="37">
        <v>1164.8978754147249</v>
      </c>
      <c r="AN34" s="37">
        <v>31572.052053726875</v>
      </c>
      <c r="AO34" s="37">
        <v>107.98991051599712</v>
      </c>
      <c r="AP34" s="34">
        <v>1003.2</v>
      </c>
      <c r="AQ34" s="34">
        <v>6473</v>
      </c>
      <c r="AR34" s="34">
        <v>82.412000000000006</v>
      </c>
      <c r="AS34" s="34">
        <v>48.619</v>
      </c>
      <c r="AT34" s="34">
        <v>121.732</v>
      </c>
      <c r="AU34" s="282">
        <v>0.78100000000000003</v>
      </c>
      <c r="AV34" s="34">
        <f t="shared" si="3"/>
        <v>136.40431226000001</v>
      </c>
      <c r="AX34" s="32">
        <v>2020</v>
      </c>
      <c r="AY34" s="37">
        <v>1116.731113031718</v>
      </c>
      <c r="AZ34" s="37">
        <v>32415.453514705445</v>
      </c>
      <c r="BA34" s="37">
        <v>167.71736504355789</v>
      </c>
      <c r="BB34" s="34">
        <v>1041.5</v>
      </c>
      <c r="BC34" s="33">
        <v>6515</v>
      </c>
      <c r="BD34" s="34">
        <v>83.608999999999995</v>
      </c>
      <c r="BE34" s="34">
        <v>50.825000000000003</v>
      </c>
      <c r="BF34" s="34">
        <v>114.982</v>
      </c>
      <c r="BG34" s="35">
        <v>0.78100000000000003</v>
      </c>
      <c r="BH34" s="34">
        <f t="shared" si="4"/>
        <v>136.72380569999999</v>
      </c>
      <c r="BI34" s="40"/>
      <c r="BJ34" s="32">
        <v>2021</v>
      </c>
      <c r="BK34" s="37">
        <v>1040.0711378039111</v>
      </c>
      <c r="BL34" s="37">
        <v>32507.756581865175</v>
      </c>
      <c r="BM34" s="37">
        <v>72.852955713192415</v>
      </c>
      <c r="BN34" s="34">
        <v>1063.9000000000001</v>
      </c>
      <c r="BO34" s="34">
        <v>6535</v>
      </c>
      <c r="BP34" s="34">
        <v>90.185000000000002</v>
      </c>
      <c r="BQ34" s="34">
        <v>49.168999999999997</v>
      </c>
      <c r="BR34" s="34">
        <v>125.339</v>
      </c>
      <c r="BS34" s="35">
        <v>0.78100000000000003</v>
      </c>
      <c r="BT34" s="34">
        <f t="shared" si="5"/>
        <v>145.39262696</v>
      </c>
      <c r="BU34" s="40"/>
      <c r="BV34" s="40">
        <v>2022</v>
      </c>
      <c r="BW34" s="37">
        <v>898.07300000000009</v>
      </c>
      <c r="BX34" s="37">
        <v>31198.225061132151</v>
      </c>
      <c r="BY34" s="37">
        <v>58.875262697621082</v>
      </c>
      <c r="BZ34" s="34">
        <v>1105.2</v>
      </c>
      <c r="CA34" s="36">
        <v>6557</v>
      </c>
      <c r="CB34" s="34">
        <v>86.113</v>
      </c>
      <c r="CC34" s="34">
        <v>45.999000000000002</v>
      </c>
      <c r="CD34" s="34">
        <v>116.986</v>
      </c>
      <c r="CE34" s="35">
        <v>0.78</v>
      </c>
      <c r="CF34" s="34">
        <f t="shared" si="6"/>
        <v>137.68751286</v>
      </c>
      <c r="CG34" s="40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  <c r="IW34" s="36"/>
      <c r="IX34" s="36"/>
      <c r="IY34" s="36"/>
    </row>
    <row r="35" spans="1:259" ht="13.5" x14ac:dyDescent="0.3">
      <c r="A35" s="2" t="s">
        <v>34</v>
      </c>
      <c r="B35" s="32">
        <v>2016</v>
      </c>
      <c r="C35" s="33">
        <v>7768.2656261560487</v>
      </c>
      <c r="D35" s="33">
        <v>178980.72819679574</v>
      </c>
      <c r="E35" s="33">
        <v>313.05465862265567</v>
      </c>
      <c r="F35" s="34">
        <v>4598.6000000000004</v>
      </c>
      <c r="G35" s="33">
        <v>85529</v>
      </c>
      <c r="H35" s="34">
        <v>864.553</v>
      </c>
      <c r="I35" s="34">
        <v>311.18700000000001</v>
      </c>
      <c r="J35" s="34">
        <v>87.051999999999992</v>
      </c>
      <c r="K35" s="35">
        <v>0.33300000000000002</v>
      </c>
      <c r="L35" s="34">
        <f t="shared" si="0"/>
        <v>1022.50467258</v>
      </c>
      <c r="N35" s="32">
        <v>2017</v>
      </c>
      <c r="O35" s="33">
        <v>7855.0508040620243</v>
      </c>
      <c r="P35" s="33">
        <v>181817.83176114925</v>
      </c>
      <c r="Q35" s="33">
        <v>261.90236784693496</v>
      </c>
      <c r="R35" s="34">
        <v>4629.5</v>
      </c>
      <c r="S35" s="33">
        <v>86623</v>
      </c>
      <c r="T35" s="34">
        <v>854.84799999999996</v>
      </c>
      <c r="U35" s="34">
        <v>311.16500000000002</v>
      </c>
      <c r="V35" s="34">
        <v>84.747</v>
      </c>
      <c r="W35" s="35">
        <v>0.33100000000000002</v>
      </c>
      <c r="X35" s="34">
        <f t="shared" si="1"/>
        <v>1012.1652888</v>
      </c>
      <c r="Z35" s="32">
        <v>2018</v>
      </c>
      <c r="AA35" s="37">
        <v>8264.8526115061559</v>
      </c>
      <c r="AB35" s="37">
        <v>181486.7289824395</v>
      </c>
      <c r="AC35" s="37">
        <v>404.20208998433293</v>
      </c>
      <c r="AD35" s="34">
        <v>4738.2</v>
      </c>
      <c r="AE35" s="33">
        <v>88017</v>
      </c>
      <c r="AF35" s="34">
        <v>852.71</v>
      </c>
      <c r="AG35" s="34">
        <v>318.375</v>
      </c>
      <c r="AH35" s="34">
        <v>83.453000000000003</v>
      </c>
      <c r="AI35" s="35">
        <v>0.32800000000000001</v>
      </c>
      <c r="AJ35" s="34">
        <f t="shared" si="2"/>
        <v>1012.7893308</v>
      </c>
      <c r="AL35" s="32">
        <v>2019</v>
      </c>
      <c r="AM35" s="37">
        <v>8386.9299357332129</v>
      </c>
      <c r="AN35" s="37">
        <v>177013.79184834033</v>
      </c>
      <c r="AO35" s="37">
        <v>292.91532526511907</v>
      </c>
      <c r="AP35" s="34">
        <v>4770.5</v>
      </c>
      <c r="AQ35" s="34">
        <v>88589</v>
      </c>
      <c r="AR35" s="34">
        <v>847.15</v>
      </c>
      <c r="AS35" s="34">
        <v>309.20699999999999</v>
      </c>
      <c r="AT35" s="34">
        <v>92.004999999999995</v>
      </c>
      <c r="AU35" s="35">
        <v>0.32700000000000001</v>
      </c>
      <c r="AV35" s="34">
        <f t="shared" si="3"/>
        <v>1005.58958568</v>
      </c>
      <c r="AX35" s="32">
        <v>2020</v>
      </c>
      <c r="AY35" s="37">
        <v>8687.646449893371</v>
      </c>
      <c r="AZ35" s="37">
        <v>179581.22876281041</v>
      </c>
      <c r="BA35" s="37">
        <v>232.13960283972372</v>
      </c>
      <c r="BB35" s="34">
        <v>4803.8</v>
      </c>
      <c r="BC35" s="33">
        <v>89930</v>
      </c>
      <c r="BD35" s="34">
        <v>809.35199999999998</v>
      </c>
      <c r="BE35" s="34">
        <v>303.976</v>
      </c>
      <c r="BF35" s="34">
        <v>99.200999999999993</v>
      </c>
      <c r="BG35" s="35">
        <v>0.32500000000000001</v>
      </c>
      <c r="BH35" s="34">
        <f t="shared" si="4"/>
        <v>967.48398933999999</v>
      </c>
      <c r="BI35" s="40"/>
      <c r="BJ35" s="32">
        <v>2021</v>
      </c>
      <c r="BK35" s="37">
        <v>8876.6888465116263</v>
      </c>
      <c r="BL35" s="37">
        <v>176099.11922326902</v>
      </c>
      <c r="BM35" s="37">
        <v>287.98439293856813</v>
      </c>
      <c r="BN35" s="34">
        <v>4828.5</v>
      </c>
      <c r="BO35" s="34">
        <v>91012</v>
      </c>
      <c r="BP35" s="34">
        <v>877.41700000000003</v>
      </c>
      <c r="BQ35" s="34">
        <v>313.416</v>
      </c>
      <c r="BR35" s="34">
        <v>111.431</v>
      </c>
      <c r="BS35" s="35">
        <v>0.32100000000000001</v>
      </c>
      <c r="BT35" s="34">
        <f t="shared" si="5"/>
        <v>1042.94016794</v>
      </c>
      <c r="BU35" s="40"/>
      <c r="BV35" s="40">
        <v>2022</v>
      </c>
      <c r="BW35" s="37">
        <v>8973.1784800000005</v>
      </c>
      <c r="BX35" s="37">
        <v>163393.83544875967</v>
      </c>
      <c r="BY35" s="37">
        <v>249.12547002489549</v>
      </c>
      <c r="BZ35" s="34">
        <v>4861.1000000000004</v>
      </c>
      <c r="CA35" s="36">
        <v>92040</v>
      </c>
      <c r="CB35" s="34">
        <v>831.59299999999996</v>
      </c>
      <c r="CC35" s="34">
        <v>311.08800000000002</v>
      </c>
      <c r="CD35" s="34">
        <v>102.24</v>
      </c>
      <c r="CE35" s="35">
        <v>0.318</v>
      </c>
      <c r="CF35" s="34">
        <f t="shared" si="6"/>
        <v>993.61939711999992</v>
      </c>
      <c r="CG35" s="40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  <c r="IW35" s="36"/>
      <c r="IX35" s="36"/>
      <c r="IY35" s="36"/>
    </row>
    <row r="36" spans="1:259" ht="13.5" x14ac:dyDescent="0.3">
      <c r="A36" s="2" t="s">
        <v>35</v>
      </c>
      <c r="B36" s="32">
        <v>2016</v>
      </c>
      <c r="C36" s="33">
        <v>1120.8102445332629</v>
      </c>
      <c r="D36" s="33">
        <v>19629.681432346617</v>
      </c>
      <c r="E36" s="33">
        <v>52.062314527649626</v>
      </c>
      <c r="F36" s="34">
        <v>823.4</v>
      </c>
      <c r="G36" s="33">
        <v>7602</v>
      </c>
      <c r="H36" s="34">
        <v>96.05</v>
      </c>
      <c r="I36" s="34">
        <v>7.3929999999999998</v>
      </c>
      <c r="J36" s="34">
        <v>29.495000000000001</v>
      </c>
      <c r="K36" s="35">
        <v>0.69099999999999995</v>
      </c>
      <c r="L36" s="34">
        <f t="shared" si="0"/>
        <v>107.23794832</v>
      </c>
      <c r="N36" s="32">
        <v>2017</v>
      </c>
      <c r="O36" s="33">
        <v>1315.167973247095</v>
      </c>
      <c r="P36" s="33">
        <v>20320.751757037633</v>
      </c>
      <c r="Q36" s="33">
        <v>53.611693108304138</v>
      </c>
      <c r="R36" s="34">
        <v>827.4</v>
      </c>
      <c r="S36" s="33">
        <v>7605</v>
      </c>
      <c r="T36" s="34">
        <v>91.992999999999995</v>
      </c>
      <c r="U36" s="34">
        <v>11.239000000000001</v>
      </c>
      <c r="V36" s="34">
        <v>261.66899999999998</v>
      </c>
      <c r="W36" s="35">
        <v>0.69199999999999995</v>
      </c>
      <c r="X36" s="34">
        <f t="shared" si="1"/>
        <v>167.78379175999999</v>
      </c>
      <c r="Z36" s="32">
        <v>2018</v>
      </c>
      <c r="AA36" s="37">
        <v>1384.2446604228489</v>
      </c>
      <c r="AB36" s="37">
        <v>22061.778280544451</v>
      </c>
      <c r="AC36" s="37">
        <v>59.827652264377839</v>
      </c>
      <c r="AD36" s="34">
        <v>833.8</v>
      </c>
      <c r="AE36" s="33">
        <v>7632</v>
      </c>
      <c r="AF36" s="34">
        <v>97.01</v>
      </c>
      <c r="AG36" s="34">
        <v>7.319</v>
      </c>
      <c r="AH36" s="34">
        <v>283.68599999999998</v>
      </c>
      <c r="AI36" s="35">
        <v>0.69299999999999995</v>
      </c>
      <c r="AJ36" s="34">
        <f t="shared" si="2"/>
        <v>177.07717966000001</v>
      </c>
      <c r="AL36" s="32">
        <v>2019</v>
      </c>
      <c r="AM36" s="37">
        <v>1385.557502399899</v>
      </c>
      <c r="AN36" s="37">
        <v>24133.924826408751</v>
      </c>
      <c r="AO36" s="37">
        <v>50.049899782918892</v>
      </c>
      <c r="AP36" s="34">
        <v>840.9</v>
      </c>
      <c r="AQ36" s="34">
        <v>7675</v>
      </c>
      <c r="AR36" s="34">
        <v>96.177999999999997</v>
      </c>
      <c r="AS36" s="34">
        <v>7.0309999999999997</v>
      </c>
      <c r="AT36" s="34">
        <v>300.99899999999997</v>
      </c>
      <c r="AU36" s="35">
        <v>0.67400000000000004</v>
      </c>
      <c r="AV36" s="34">
        <f t="shared" si="3"/>
        <v>180.81439283999998</v>
      </c>
      <c r="AX36" s="32">
        <v>2020</v>
      </c>
      <c r="AY36" s="37">
        <v>1458.8516800671896</v>
      </c>
      <c r="AZ36" s="37">
        <v>25130.359382607701</v>
      </c>
      <c r="BA36" s="37">
        <v>94.367375549295176</v>
      </c>
      <c r="BB36" s="34">
        <v>845.1</v>
      </c>
      <c r="BC36" s="33">
        <v>7676</v>
      </c>
      <c r="BD36" s="34">
        <v>90.548000000000002</v>
      </c>
      <c r="BE36" s="34">
        <v>7.0149999999999997</v>
      </c>
      <c r="BF36" s="34">
        <v>264.16699999999997</v>
      </c>
      <c r="BG36" s="35">
        <v>0.67200000000000004</v>
      </c>
      <c r="BH36" s="34">
        <f t="shared" si="4"/>
        <v>165.19232979999998</v>
      </c>
      <c r="BI36" s="40"/>
      <c r="BJ36" s="32">
        <v>2021</v>
      </c>
      <c r="BK36" s="37">
        <v>1509.3065831355093</v>
      </c>
      <c r="BL36" s="37">
        <v>26582.408374102557</v>
      </c>
      <c r="BM36" s="37">
        <v>136.29032084728055</v>
      </c>
      <c r="BN36" s="34">
        <v>850.8</v>
      </c>
      <c r="BO36" s="34">
        <v>7666</v>
      </c>
      <c r="BP36" s="34">
        <v>100.917</v>
      </c>
      <c r="BQ36" s="34">
        <v>8.218</v>
      </c>
      <c r="BR36" s="34">
        <v>269.03200000000004</v>
      </c>
      <c r="BS36" s="35">
        <v>0.67600000000000005</v>
      </c>
      <c r="BT36" s="34">
        <f t="shared" si="5"/>
        <v>177.39961452</v>
      </c>
      <c r="BU36" s="40"/>
      <c r="BV36" s="40">
        <v>2022</v>
      </c>
      <c r="BW36" s="37">
        <v>1466.7267999999999</v>
      </c>
      <c r="BX36" s="37">
        <v>24746.533774840391</v>
      </c>
      <c r="BY36" s="37">
        <v>52.097614642372747</v>
      </c>
      <c r="BZ36" s="34">
        <v>854.9</v>
      </c>
      <c r="CA36" s="36">
        <v>7679</v>
      </c>
      <c r="CB36" s="34">
        <v>93.200999999999993</v>
      </c>
      <c r="CC36" s="34">
        <v>13.54</v>
      </c>
      <c r="CD36" s="34">
        <v>248.61199999999999</v>
      </c>
      <c r="CE36" s="35">
        <v>0.67400000000000004</v>
      </c>
      <c r="CF36" s="34">
        <f t="shared" si="6"/>
        <v>166.4454728</v>
      </c>
      <c r="CG36" s="40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  <c r="IX36" s="36"/>
      <c r="IY36" s="36"/>
    </row>
    <row r="37" spans="1:259" ht="13.5" x14ac:dyDescent="0.3">
      <c r="A37" s="2" t="s">
        <v>36</v>
      </c>
      <c r="B37" s="32">
        <v>2016</v>
      </c>
      <c r="C37" s="33">
        <v>782.62177002781641</v>
      </c>
      <c r="D37" s="33">
        <v>15767.125323812767</v>
      </c>
      <c r="E37" s="33">
        <v>89.003634234009382</v>
      </c>
      <c r="F37" s="34">
        <v>1111.7</v>
      </c>
      <c r="G37" s="33">
        <v>3515</v>
      </c>
      <c r="H37" s="34">
        <v>23.760999999999999</v>
      </c>
      <c r="I37" s="34">
        <v>1.4029999999999998</v>
      </c>
      <c r="J37" s="34">
        <v>0</v>
      </c>
      <c r="K37" s="35">
        <v>0.97699999999999998</v>
      </c>
      <c r="L37" s="34">
        <f t="shared" si="0"/>
        <v>24.366731219999998</v>
      </c>
      <c r="N37" s="32">
        <v>2017</v>
      </c>
      <c r="O37" s="33">
        <v>764.2129467012785</v>
      </c>
      <c r="P37" s="33">
        <v>15940.189840616442</v>
      </c>
      <c r="Q37" s="33">
        <v>152.91480207945895</v>
      </c>
      <c r="R37" s="34">
        <v>1092.5999999999999</v>
      </c>
      <c r="S37" s="33">
        <v>3517</v>
      </c>
      <c r="T37" s="34">
        <v>22.911999999999999</v>
      </c>
      <c r="U37" s="34">
        <v>0.88900000000000001</v>
      </c>
      <c r="V37" s="34">
        <v>0</v>
      </c>
      <c r="W37" s="35">
        <v>0.97699999999999998</v>
      </c>
      <c r="X37" s="34">
        <f t="shared" si="1"/>
        <v>23.295816859999999</v>
      </c>
      <c r="Z37" s="32">
        <v>2018</v>
      </c>
      <c r="AA37" s="37">
        <v>868.40434826475155</v>
      </c>
      <c r="AB37" s="37">
        <v>16030.625881905298</v>
      </c>
      <c r="AC37" s="37">
        <v>219.22713035771491</v>
      </c>
      <c r="AD37" s="34">
        <v>1087.7</v>
      </c>
      <c r="AE37" s="33">
        <v>3522</v>
      </c>
      <c r="AF37" s="34">
        <v>23.318999999999999</v>
      </c>
      <c r="AG37" s="34">
        <v>1.3049999999999999</v>
      </c>
      <c r="AH37" s="34">
        <v>0</v>
      </c>
      <c r="AI37" s="35">
        <v>0.97699999999999998</v>
      </c>
      <c r="AJ37" s="34">
        <f t="shared" si="2"/>
        <v>23.882420699999997</v>
      </c>
      <c r="AL37" s="32">
        <v>2019</v>
      </c>
      <c r="AM37" s="37">
        <v>776.28935027081059</v>
      </c>
      <c r="AN37" s="37">
        <v>16268.744318837487</v>
      </c>
      <c r="AO37" s="37">
        <v>433.34531621555357</v>
      </c>
      <c r="AP37" s="34">
        <v>1090.8</v>
      </c>
      <c r="AQ37" s="34">
        <v>3523</v>
      </c>
      <c r="AR37" s="34">
        <v>22.74</v>
      </c>
      <c r="AS37" s="34">
        <v>0.94100000000000006</v>
      </c>
      <c r="AT37" s="34">
        <v>0</v>
      </c>
      <c r="AU37" s="35">
        <v>0.97699999999999998</v>
      </c>
      <c r="AV37" s="34">
        <f t="shared" si="3"/>
        <v>23.146267339999998</v>
      </c>
      <c r="AX37" s="32">
        <v>2020</v>
      </c>
      <c r="AY37" s="37">
        <v>868.36202139290026</v>
      </c>
      <c r="AZ37" s="37">
        <v>16704.446719874781</v>
      </c>
      <c r="BA37" s="37">
        <v>664.69583603146793</v>
      </c>
      <c r="BB37" s="34">
        <v>1098.4000000000001</v>
      </c>
      <c r="BC37" s="33">
        <v>3541</v>
      </c>
      <c r="BD37" s="34">
        <v>21.673999999999999</v>
      </c>
      <c r="BE37" s="34">
        <v>0.80200000000000005</v>
      </c>
      <c r="BF37" s="34">
        <v>0</v>
      </c>
      <c r="BG37" s="35">
        <v>0.97699999999999998</v>
      </c>
      <c r="BH37" s="34">
        <f t="shared" si="4"/>
        <v>22.020255479999999</v>
      </c>
      <c r="BI37" s="40"/>
      <c r="BJ37" s="32">
        <v>2021</v>
      </c>
      <c r="BK37" s="37">
        <v>878.89318748678625</v>
      </c>
      <c r="BL37" s="37">
        <v>16583.714504477415</v>
      </c>
      <c r="BM37" s="37">
        <v>206.7102944816958</v>
      </c>
      <c r="BN37" s="34">
        <v>1102.9000000000001</v>
      </c>
      <c r="BO37" s="34">
        <v>3555</v>
      </c>
      <c r="BP37" s="34">
        <v>24.965</v>
      </c>
      <c r="BQ37" s="34">
        <v>0.36199999999999999</v>
      </c>
      <c r="BR37" s="34">
        <v>0</v>
      </c>
      <c r="BS37" s="35">
        <v>0.97699999999999998</v>
      </c>
      <c r="BT37" s="34">
        <f t="shared" si="5"/>
        <v>25.121289879999999</v>
      </c>
      <c r="BU37" s="40"/>
      <c r="BV37" s="40">
        <v>2022</v>
      </c>
      <c r="BW37" s="37">
        <v>896.47199999999998</v>
      </c>
      <c r="BX37" s="37">
        <v>15420.934951159843</v>
      </c>
      <c r="BY37" s="37">
        <v>525.67100502224696</v>
      </c>
      <c r="BZ37" s="34">
        <v>1088</v>
      </c>
      <c r="CA37" s="36">
        <v>3557</v>
      </c>
      <c r="CB37" s="34">
        <v>21.297000000000001</v>
      </c>
      <c r="CC37" s="34">
        <v>0.248</v>
      </c>
      <c r="CD37" s="34">
        <v>0</v>
      </c>
      <c r="CE37" s="35">
        <v>0.97699999999999998</v>
      </c>
      <c r="CF37" s="34">
        <f t="shared" si="6"/>
        <v>21.404071520000002</v>
      </c>
      <c r="CG37" s="40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  <c r="IX37" s="36"/>
      <c r="IY37" s="36"/>
    </row>
    <row r="38" spans="1:259" ht="13.5" x14ac:dyDescent="0.3">
      <c r="A38" s="8" t="s">
        <v>37</v>
      </c>
      <c r="B38" s="32">
        <v>2016</v>
      </c>
      <c r="C38" s="33">
        <v>6129.6355160172461</v>
      </c>
      <c r="D38" s="33">
        <v>141326.73954500695</v>
      </c>
      <c r="E38" s="33">
        <v>1409.7549766391164</v>
      </c>
      <c r="F38" s="34">
        <v>6085.3</v>
      </c>
      <c r="G38" s="33">
        <v>56791</v>
      </c>
      <c r="H38" s="34">
        <v>514.89499999999998</v>
      </c>
      <c r="I38" s="34">
        <v>142.274</v>
      </c>
      <c r="J38" s="34">
        <v>105</v>
      </c>
      <c r="K38" s="35">
        <v>0.495</v>
      </c>
      <c r="L38" s="34">
        <f t="shared" si="0"/>
        <v>604.78587675999995</v>
      </c>
      <c r="N38" s="32">
        <v>2017</v>
      </c>
      <c r="O38" s="33">
        <v>6235.6337435359419</v>
      </c>
      <c r="P38" s="33">
        <v>141805.25360304955</v>
      </c>
      <c r="Q38" s="33">
        <v>822.58087220908567</v>
      </c>
      <c r="R38" s="34">
        <v>6158</v>
      </c>
      <c r="S38" s="33">
        <v>57070</v>
      </c>
      <c r="T38" s="34">
        <v>505.55200000000002</v>
      </c>
      <c r="U38" s="34">
        <v>140.18100000000001</v>
      </c>
      <c r="V38" s="34">
        <v>108.613</v>
      </c>
      <c r="W38" s="35">
        <v>0.496</v>
      </c>
      <c r="X38" s="34">
        <f t="shared" si="1"/>
        <v>595.51872923999997</v>
      </c>
      <c r="Z38" s="32">
        <v>2018</v>
      </c>
      <c r="AA38" s="37">
        <v>7050.7344405776421</v>
      </c>
      <c r="AB38" s="37">
        <v>144089.56999902602</v>
      </c>
      <c r="AC38" s="37">
        <v>1100.1337752092459</v>
      </c>
      <c r="AD38" s="34">
        <v>6201.4</v>
      </c>
      <c r="AE38" s="33">
        <v>57742</v>
      </c>
      <c r="AF38" s="34">
        <v>502.512</v>
      </c>
      <c r="AG38" s="34">
        <v>144.017</v>
      </c>
      <c r="AH38" s="34">
        <v>102.748</v>
      </c>
      <c r="AI38" s="35">
        <v>0.49099999999999999</v>
      </c>
      <c r="AJ38" s="34">
        <f t="shared" si="2"/>
        <v>592.54488237999999</v>
      </c>
      <c r="AL38" s="32">
        <v>2019</v>
      </c>
      <c r="AM38" s="37">
        <v>6543.9787818682553</v>
      </c>
      <c r="AN38" s="37">
        <v>139741.12989970454</v>
      </c>
      <c r="AO38" s="37">
        <v>1877.7896341299127</v>
      </c>
      <c r="AP38" s="34">
        <v>6230.3</v>
      </c>
      <c r="AQ38" s="34">
        <v>57880</v>
      </c>
      <c r="AR38" s="34">
        <v>490.28699999999998</v>
      </c>
      <c r="AS38" s="34">
        <v>145.88800000000001</v>
      </c>
      <c r="AT38" s="34">
        <v>100.999</v>
      </c>
      <c r="AU38" s="35">
        <v>0.49299999999999999</v>
      </c>
      <c r="AV38" s="34">
        <f t="shared" si="3"/>
        <v>580.65351401999999</v>
      </c>
      <c r="AX38" s="32">
        <v>2020</v>
      </c>
      <c r="AY38" s="37">
        <v>7079.2578726106076</v>
      </c>
      <c r="AZ38" s="37">
        <v>146853.00094577283</v>
      </c>
      <c r="BA38" s="37">
        <v>1650.6612312042228</v>
      </c>
      <c r="BB38" s="34">
        <v>6393.6</v>
      </c>
      <c r="BC38" s="33">
        <v>58867</v>
      </c>
      <c r="BD38" s="34">
        <v>464.95499999999998</v>
      </c>
      <c r="BE38" s="34">
        <v>138.86600000000001</v>
      </c>
      <c r="BF38" s="34">
        <v>99.058999999999997</v>
      </c>
      <c r="BG38" s="35">
        <v>0.48699999999999999</v>
      </c>
      <c r="BH38" s="34">
        <f t="shared" si="4"/>
        <v>551.76390173999994</v>
      </c>
      <c r="BI38" s="40"/>
      <c r="BJ38" s="32">
        <v>2021</v>
      </c>
      <c r="BK38" s="37">
        <v>7216.9863707805225</v>
      </c>
      <c r="BL38" s="37">
        <v>153972.6823101851</v>
      </c>
      <c r="BM38" s="37">
        <v>1145.4016381211738</v>
      </c>
      <c r="BN38" s="34">
        <v>6358.1</v>
      </c>
      <c r="BO38" s="34">
        <v>59157</v>
      </c>
      <c r="BP38" s="34">
        <v>513.36099999999999</v>
      </c>
      <c r="BQ38" s="34">
        <v>148.96199999999999</v>
      </c>
      <c r="BR38" s="34">
        <v>110.99299999999999</v>
      </c>
      <c r="BS38" s="35">
        <v>0.48699999999999999</v>
      </c>
      <c r="BT38" s="34">
        <f t="shared" si="5"/>
        <v>607.76405618000001</v>
      </c>
      <c r="BU38" s="40"/>
      <c r="BV38" s="40">
        <v>2022</v>
      </c>
      <c r="BW38" s="37">
        <v>7544.0533599999999</v>
      </c>
      <c r="BX38" s="37">
        <v>145046.28047435285</v>
      </c>
      <c r="BY38" s="37">
        <v>1258.3460425396979</v>
      </c>
      <c r="BZ38" s="34">
        <v>6337.8</v>
      </c>
      <c r="CA38" s="36">
        <v>59432</v>
      </c>
      <c r="CB38" s="34">
        <v>497.7</v>
      </c>
      <c r="CC38" s="34">
        <v>147.9</v>
      </c>
      <c r="CD38" s="34">
        <v>106.9</v>
      </c>
      <c r="CE38" s="35">
        <v>0.48599999999999999</v>
      </c>
      <c r="CF38" s="34">
        <f t="shared" si="6"/>
        <v>590.53493600000002</v>
      </c>
      <c r="CG38" s="40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  <c r="IX38" s="36"/>
      <c r="IY38" s="36"/>
    </row>
    <row r="39" spans="1:259" ht="13.5" x14ac:dyDescent="0.3">
      <c r="A39" s="2" t="s">
        <v>38</v>
      </c>
      <c r="B39" s="32">
        <v>2016</v>
      </c>
      <c r="C39" s="33">
        <v>413.83072885952708</v>
      </c>
      <c r="D39" s="33">
        <v>4810.3496868711936</v>
      </c>
      <c r="E39" s="33">
        <v>78.852648707915208</v>
      </c>
      <c r="F39" s="34">
        <v>461.6</v>
      </c>
      <c r="G39" s="33">
        <v>1789</v>
      </c>
      <c r="H39" s="34">
        <v>16.943999999999999</v>
      </c>
      <c r="I39" s="34">
        <v>0</v>
      </c>
      <c r="J39" s="34">
        <v>0</v>
      </c>
      <c r="K39" s="35">
        <v>0.93700000000000006</v>
      </c>
      <c r="L39" s="34">
        <f t="shared" si="0"/>
        <v>16.943999999999999</v>
      </c>
      <c r="N39" s="32">
        <v>2017</v>
      </c>
      <c r="O39" s="33">
        <v>453.40042702493707</v>
      </c>
      <c r="P39" s="33">
        <v>4614.1204254341001</v>
      </c>
      <c r="Q39" s="33">
        <v>61.90393791115595</v>
      </c>
      <c r="R39" s="34">
        <v>462.2</v>
      </c>
      <c r="S39" s="33">
        <v>1789</v>
      </c>
      <c r="T39" s="34">
        <v>16.872</v>
      </c>
      <c r="U39" s="34">
        <v>0</v>
      </c>
      <c r="V39" s="34">
        <v>0</v>
      </c>
      <c r="W39" s="35">
        <v>0.93799999999999994</v>
      </c>
      <c r="X39" s="34">
        <f t="shared" si="1"/>
        <v>16.872</v>
      </c>
      <c r="Z39" s="32">
        <v>2018</v>
      </c>
      <c r="AA39" s="37">
        <v>449.31455534773227</v>
      </c>
      <c r="AB39" s="37">
        <v>4614.9421995168859</v>
      </c>
      <c r="AC39" s="37">
        <v>67.972923471047267</v>
      </c>
      <c r="AD39" s="34">
        <v>469.2</v>
      </c>
      <c r="AE39" s="33">
        <v>1787</v>
      </c>
      <c r="AF39" s="34">
        <v>17.058</v>
      </c>
      <c r="AG39" s="34">
        <v>0</v>
      </c>
      <c r="AH39" s="34">
        <v>0</v>
      </c>
      <c r="AI39" s="35">
        <v>0.93899999999999995</v>
      </c>
      <c r="AJ39" s="34">
        <f t="shared" si="2"/>
        <v>17.058</v>
      </c>
      <c r="AL39" s="32">
        <v>2019</v>
      </c>
      <c r="AM39" s="37">
        <v>465.05692261977117</v>
      </c>
      <c r="AN39" s="37">
        <v>4519.814843270392</v>
      </c>
      <c r="AO39" s="37">
        <v>63.253773658998746</v>
      </c>
      <c r="AP39" s="34">
        <v>469.1</v>
      </c>
      <c r="AQ39" s="34">
        <v>1786</v>
      </c>
      <c r="AR39" s="34">
        <v>16.901</v>
      </c>
      <c r="AS39" s="34">
        <v>0</v>
      </c>
      <c r="AT39" s="34">
        <v>0</v>
      </c>
      <c r="AU39" s="35">
        <v>0.94</v>
      </c>
      <c r="AV39" s="34">
        <f t="shared" si="3"/>
        <v>16.901</v>
      </c>
      <c r="AX39" s="32">
        <v>2020</v>
      </c>
      <c r="AY39" s="37">
        <v>485.72926432716957</v>
      </c>
      <c r="AZ39" s="37">
        <v>4310.8643304374891</v>
      </c>
      <c r="BA39" s="37">
        <v>67.095462992266249</v>
      </c>
      <c r="BB39" s="34">
        <v>468.9</v>
      </c>
      <c r="BC39" s="33">
        <v>1783</v>
      </c>
      <c r="BD39" s="34">
        <v>16.196000000000002</v>
      </c>
      <c r="BE39" s="34">
        <v>0</v>
      </c>
      <c r="BF39" s="34">
        <v>0</v>
      </c>
      <c r="BG39" s="35">
        <v>0.94099999999999995</v>
      </c>
      <c r="BH39" s="34">
        <f t="shared" si="4"/>
        <v>16.196000000000002</v>
      </c>
      <c r="BI39" s="40"/>
      <c r="BJ39" s="32">
        <v>2021</v>
      </c>
      <c r="BK39" s="37">
        <v>504.06214277219868</v>
      </c>
      <c r="BL39" s="37">
        <v>3995.3066632200253</v>
      </c>
      <c r="BM39" s="37">
        <v>82.859361470500048</v>
      </c>
      <c r="BN39" s="34">
        <v>465.4</v>
      </c>
      <c r="BO39" s="34">
        <v>1783</v>
      </c>
      <c r="BP39" s="34">
        <v>18.248000000000001</v>
      </c>
      <c r="BQ39" s="34">
        <v>0</v>
      </c>
      <c r="BR39" s="34">
        <v>0</v>
      </c>
      <c r="BS39" s="35">
        <v>0.94099999999999995</v>
      </c>
      <c r="BT39" s="34">
        <f t="shared" si="5"/>
        <v>18.248000000000001</v>
      </c>
      <c r="BU39" s="40"/>
      <c r="BV39" s="40">
        <v>2022</v>
      </c>
      <c r="BW39" s="37">
        <v>545.61299999999994</v>
      </c>
      <c r="BX39" s="37">
        <v>3815.8271295643044</v>
      </c>
      <c r="BY39" s="37">
        <v>85.593043019424186</v>
      </c>
      <c r="BZ39" s="34">
        <v>456.8</v>
      </c>
      <c r="CA39" s="36">
        <v>1783</v>
      </c>
      <c r="CB39" s="34">
        <v>16.995000000000001</v>
      </c>
      <c r="CC39" s="34">
        <v>0</v>
      </c>
      <c r="CD39" s="34">
        <v>0</v>
      </c>
      <c r="CE39" s="35">
        <v>0.94099999999999995</v>
      </c>
      <c r="CF39" s="34">
        <f t="shared" si="6"/>
        <v>16.995000000000001</v>
      </c>
      <c r="CG39" s="40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  <c r="IX39" s="36"/>
      <c r="IY39" s="36"/>
    </row>
    <row r="40" spans="1:259" ht="13.5" x14ac:dyDescent="0.3">
      <c r="A40" s="2" t="s">
        <v>39</v>
      </c>
      <c r="B40" s="32">
        <v>2016</v>
      </c>
      <c r="C40" s="33">
        <v>4140.3143311940194</v>
      </c>
      <c r="D40" s="33">
        <v>74428.388957197487</v>
      </c>
      <c r="E40" s="33">
        <v>1211.9123067837413</v>
      </c>
      <c r="F40" s="34">
        <v>4212.7</v>
      </c>
      <c r="G40" s="33">
        <v>29370</v>
      </c>
      <c r="H40" s="34">
        <v>327.81299999999999</v>
      </c>
      <c r="I40" s="34">
        <v>48.383000000000003</v>
      </c>
      <c r="J40" s="34">
        <v>0</v>
      </c>
      <c r="K40" s="35">
        <v>0.65200000000000002</v>
      </c>
      <c r="L40" s="34">
        <f t="shared" si="0"/>
        <v>348.70187641999996</v>
      </c>
      <c r="N40" s="32">
        <v>2017</v>
      </c>
      <c r="O40" s="33">
        <v>3490.912429170141</v>
      </c>
      <c r="P40" s="33">
        <v>76083.494964513535</v>
      </c>
      <c r="Q40" s="33">
        <v>496.90486250487101</v>
      </c>
      <c r="R40" s="34">
        <v>4237.8999999999996</v>
      </c>
      <c r="S40" s="33">
        <v>29470</v>
      </c>
      <c r="T40" s="34">
        <v>323.71800000000002</v>
      </c>
      <c r="U40" s="34">
        <v>46.962000000000003</v>
      </c>
      <c r="V40" s="34">
        <v>0</v>
      </c>
      <c r="W40" s="35">
        <v>0.65200000000000002</v>
      </c>
      <c r="X40" s="34">
        <f t="shared" si="1"/>
        <v>343.99337388000004</v>
      </c>
      <c r="Z40" s="32">
        <v>2018</v>
      </c>
      <c r="AA40" s="37">
        <v>4528.8483031775104</v>
      </c>
      <c r="AB40" s="37">
        <v>76230.495865887409</v>
      </c>
      <c r="AC40" s="37">
        <v>490.14285007369273</v>
      </c>
      <c r="AD40" s="34">
        <v>4254.1000000000004</v>
      </c>
      <c r="AE40" s="33">
        <v>29750</v>
      </c>
      <c r="AF40" s="34">
        <v>327.81700000000001</v>
      </c>
      <c r="AG40" s="34">
        <v>46.973999999999997</v>
      </c>
      <c r="AH40" s="34">
        <v>0</v>
      </c>
      <c r="AI40" s="35">
        <v>0.65100000000000002</v>
      </c>
      <c r="AJ40" s="34">
        <f t="shared" si="2"/>
        <v>348.09755475999998</v>
      </c>
      <c r="AL40" s="32">
        <v>2019</v>
      </c>
      <c r="AM40" s="37">
        <v>4948.0657533850645</v>
      </c>
      <c r="AN40" s="37">
        <v>78703.769416658688</v>
      </c>
      <c r="AO40" s="37">
        <v>2154.7310052226421</v>
      </c>
      <c r="AP40" s="34">
        <v>4280.8</v>
      </c>
      <c r="AQ40" s="34">
        <v>29965</v>
      </c>
      <c r="AR40" s="34">
        <v>326.04700000000003</v>
      </c>
      <c r="AS40" s="34">
        <v>46.994999999999997</v>
      </c>
      <c r="AT40" s="34">
        <v>0</v>
      </c>
      <c r="AU40" s="35">
        <v>0.65400000000000003</v>
      </c>
      <c r="AV40" s="34">
        <f t="shared" si="3"/>
        <v>346.33662130000005</v>
      </c>
      <c r="AX40" s="32">
        <v>2020</v>
      </c>
      <c r="AY40" s="37">
        <v>4792.6979575909018</v>
      </c>
      <c r="AZ40" s="37">
        <v>93056.086423602363</v>
      </c>
      <c r="BA40" s="37">
        <v>1024.1846706941542</v>
      </c>
      <c r="BB40" s="34">
        <v>4372.1000000000004</v>
      </c>
      <c r="BC40" s="33">
        <v>30106</v>
      </c>
      <c r="BD40" s="34">
        <v>306.38400000000001</v>
      </c>
      <c r="BE40" s="34">
        <v>41.616</v>
      </c>
      <c r="BF40" s="34">
        <v>0</v>
      </c>
      <c r="BG40" s="35">
        <v>0.65600000000000003</v>
      </c>
      <c r="BH40" s="34">
        <f t="shared" si="4"/>
        <v>324.35129184000004</v>
      </c>
      <c r="BI40" s="40"/>
      <c r="BJ40" s="32">
        <v>2021</v>
      </c>
      <c r="BK40" s="37">
        <v>4569.2520575144026</v>
      </c>
      <c r="BL40" s="37">
        <v>100974.17032703805</v>
      </c>
      <c r="BM40" s="37">
        <v>399.30335352216844</v>
      </c>
      <c r="BN40" s="34">
        <v>4428.2</v>
      </c>
      <c r="BO40" s="34">
        <v>30701</v>
      </c>
      <c r="BP40" s="34">
        <v>346.59800000000001</v>
      </c>
      <c r="BQ40" s="34">
        <v>44.121000000000002</v>
      </c>
      <c r="BR40" s="34">
        <v>0</v>
      </c>
      <c r="BS40" s="35">
        <v>0.65800000000000003</v>
      </c>
      <c r="BT40" s="34">
        <f t="shared" si="5"/>
        <v>365.64680054000002</v>
      </c>
      <c r="BU40" s="40"/>
      <c r="BV40" s="40">
        <v>2022</v>
      </c>
      <c r="BW40" s="37">
        <v>4203.7963199999995</v>
      </c>
      <c r="BX40" s="37">
        <v>96176.613519999999</v>
      </c>
      <c r="BY40" s="37">
        <v>486.55508993650125</v>
      </c>
      <c r="BZ40" s="34">
        <v>4477.8</v>
      </c>
      <c r="CA40" s="36">
        <v>30867</v>
      </c>
      <c r="CB40" s="34">
        <v>321.08600000000001</v>
      </c>
      <c r="CC40" s="34">
        <v>42.277000000000001</v>
      </c>
      <c r="CD40" s="34">
        <v>0</v>
      </c>
      <c r="CE40" s="35">
        <v>0.65600000000000003</v>
      </c>
      <c r="CF40" s="34">
        <f t="shared" si="6"/>
        <v>339.33867198000002</v>
      </c>
      <c r="CG40" s="40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  <c r="IX40" s="36"/>
      <c r="IY40" s="36"/>
    </row>
    <row r="41" spans="1:259" ht="13.5" x14ac:dyDescent="0.3">
      <c r="A41" s="2" t="s">
        <v>40</v>
      </c>
      <c r="B41" s="32">
        <v>2016</v>
      </c>
      <c r="C41" s="33">
        <v>630.20425823365781</v>
      </c>
      <c r="D41" s="33">
        <v>11456.836900734443</v>
      </c>
      <c r="E41" s="33">
        <v>506.01859217121637</v>
      </c>
      <c r="F41" s="34">
        <v>623.9</v>
      </c>
      <c r="G41" s="33">
        <v>2424</v>
      </c>
      <c r="H41" s="34">
        <v>40.026000000000003</v>
      </c>
      <c r="I41" s="34">
        <v>0.10199999999999999</v>
      </c>
      <c r="J41" s="34">
        <v>0</v>
      </c>
      <c r="K41" s="35">
        <v>0.99399999999999999</v>
      </c>
      <c r="L41" s="34">
        <f t="shared" si="0"/>
        <v>40.070037480000003</v>
      </c>
      <c r="N41" s="32">
        <v>2017</v>
      </c>
      <c r="O41" s="33">
        <v>614.72316189030948</v>
      </c>
      <c r="P41" s="33">
        <v>10902.134239555346</v>
      </c>
      <c r="Q41" s="33">
        <v>144.9733214250351</v>
      </c>
      <c r="R41" s="34">
        <v>628</v>
      </c>
      <c r="S41" s="33">
        <v>2440</v>
      </c>
      <c r="T41" s="34">
        <v>42.74</v>
      </c>
      <c r="U41" s="34">
        <v>0.13500000000000001</v>
      </c>
      <c r="V41" s="34">
        <v>0</v>
      </c>
      <c r="W41" s="35">
        <v>0.99299999999999999</v>
      </c>
      <c r="X41" s="34">
        <f t="shared" si="1"/>
        <v>42.798284899999999</v>
      </c>
      <c r="Z41" s="32">
        <v>2018</v>
      </c>
      <c r="AA41" s="37">
        <v>1147.6902029194769</v>
      </c>
      <c r="AB41" s="37">
        <v>10353.34934819766</v>
      </c>
      <c r="AC41" s="37">
        <v>243.78806392566707</v>
      </c>
      <c r="AD41" s="34">
        <v>629.70000000000005</v>
      </c>
      <c r="AE41" s="33">
        <v>2454</v>
      </c>
      <c r="AF41" s="34">
        <v>41.85</v>
      </c>
      <c r="AG41" s="34">
        <v>9.6000000000000002E-2</v>
      </c>
      <c r="AH41" s="34">
        <v>0</v>
      </c>
      <c r="AI41" s="35">
        <v>0.99299999999999999</v>
      </c>
      <c r="AJ41" s="34">
        <f t="shared" si="2"/>
        <v>41.891447040000003</v>
      </c>
      <c r="AL41" s="32">
        <v>2019</v>
      </c>
      <c r="AM41" s="37">
        <v>1180.1333776326699</v>
      </c>
      <c r="AN41" s="37">
        <v>9605.873700714068</v>
      </c>
      <c r="AO41" s="37">
        <v>260.57928655188203</v>
      </c>
      <c r="AP41" s="34">
        <v>629.5</v>
      </c>
      <c r="AQ41" s="34">
        <v>2462</v>
      </c>
      <c r="AR41" s="34">
        <v>44.05</v>
      </c>
      <c r="AS41" s="34">
        <v>0.13600000000000001</v>
      </c>
      <c r="AT41" s="34">
        <v>0</v>
      </c>
      <c r="AU41" s="35">
        <v>0.99299999999999999</v>
      </c>
      <c r="AV41" s="34">
        <f t="shared" si="3"/>
        <v>44.108716639999997</v>
      </c>
      <c r="AX41" s="32">
        <v>2020</v>
      </c>
      <c r="AY41" s="37">
        <v>1010.1127731214738</v>
      </c>
      <c r="AZ41" s="37">
        <v>9287.0880750393226</v>
      </c>
      <c r="BA41" s="37">
        <v>179.66826133278789</v>
      </c>
      <c r="BB41" s="34">
        <v>629.5</v>
      </c>
      <c r="BC41" s="33">
        <v>2499</v>
      </c>
      <c r="BD41" s="34">
        <v>41.9</v>
      </c>
      <c r="BE41" s="34">
        <v>0.13900000000000001</v>
      </c>
      <c r="BF41" s="34">
        <v>0</v>
      </c>
      <c r="BG41" s="35">
        <v>0.98199999999999998</v>
      </c>
      <c r="BH41" s="34">
        <f t="shared" si="4"/>
        <v>41.960011860000002</v>
      </c>
      <c r="BI41" s="40"/>
      <c r="BJ41" s="32">
        <v>2021</v>
      </c>
      <c r="BK41" s="37">
        <v>892.62171475924947</v>
      </c>
      <c r="BL41" s="37">
        <v>8749.3151606135962</v>
      </c>
      <c r="BM41" s="37">
        <v>167.14915944429711</v>
      </c>
      <c r="BN41" s="34">
        <v>633.20000000000005</v>
      </c>
      <c r="BO41" s="34">
        <v>2527</v>
      </c>
      <c r="BP41" s="34">
        <v>46.517000000000003</v>
      </c>
      <c r="BQ41" s="34">
        <v>0.104</v>
      </c>
      <c r="BR41" s="34">
        <v>0</v>
      </c>
      <c r="BS41" s="35">
        <v>0.98099999999999998</v>
      </c>
      <c r="BT41" s="34">
        <f t="shared" si="5"/>
        <v>46.561900960000003</v>
      </c>
      <c r="BU41" s="40"/>
      <c r="BV41" s="40">
        <v>2022</v>
      </c>
      <c r="BW41" s="37">
        <v>815.98106000000007</v>
      </c>
      <c r="BX41" s="37">
        <v>7596.6115591426142</v>
      </c>
      <c r="BY41" s="37">
        <v>436.67604368746288</v>
      </c>
      <c r="BZ41" s="34">
        <v>636.1</v>
      </c>
      <c r="CA41" s="36">
        <v>2557</v>
      </c>
      <c r="CB41" s="34">
        <v>44.548000000000002</v>
      </c>
      <c r="CC41" s="34">
        <v>0.128</v>
      </c>
      <c r="CD41" s="34">
        <v>0</v>
      </c>
      <c r="CE41" s="35">
        <v>0.97699999999999998</v>
      </c>
      <c r="CF41" s="34">
        <f t="shared" si="6"/>
        <v>44.603262720000004</v>
      </c>
      <c r="CG41" s="40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  <c r="IW41" s="36"/>
      <c r="IX41" s="36"/>
      <c r="IY41" s="36"/>
    </row>
    <row r="42" spans="1:259" ht="13.5" x14ac:dyDescent="0.3">
      <c r="A42" s="2" t="s">
        <v>41</v>
      </c>
      <c r="B42" s="32">
        <v>2016</v>
      </c>
      <c r="C42" s="33">
        <v>1149.2536968059806</v>
      </c>
      <c r="D42" s="33">
        <v>20378.505970600214</v>
      </c>
      <c r="E42" s="33">
        <v>11.082488971077893</v>
      </c>
      <c r="F42" s="34">
        <v>481.5</v>
      </c>
      <c r="G42" s="33">
        <v>6163</v>
      </c>
      <c r="H42" s="34">
        <v>89.837999999999994</v>
      </c>
      <c r="I42" s="34">
        <v>32.273000000000003</v>
      </c>
      <c r="J42" s="34">
        <v>0</v>
      </c>
      <c r="K42" s="35">
        <v>0.54100000000000004</v>
      </c>
      <c r="L42" s="34">
        <f t="shared" si="0"/>
        <v>103.77154501999999</v>
      </c>
      <c r="N42" s="32">
        <v>2017</v>
      </c>
      <c r="O42" s="33">
        <v>1100.5811088493829</v>
      </c>
      <c r="P42" s="33">
        <v>21900.332005718636</v>
      </c>
      <c r="Q42" s="33">
        <v>48.367888470937537</v>
      </c>
      <c r="R42" s="34">
        <v>491.8</v>
      </c>
      <c r="S42" s="33">
        <v>6274</v>
      </c>
      <c r="T42" s="34">
        <v>90.22</v>
      </c>
      <c r="U42" s="34">
        <v>27.777000000000001</v>
      </c>
      <c r="V42" s="34">
        <v>2.3479999999999999</v>
      </c>
      <c r="W42" s="35">
        <v>0.53700000000000003</v>
      </c>
      <c r="X42" s="34">
        <f t="shared" si="1"/>
        <v>102.84898477999999</v>
      </c>
      <c r="Z42" s="32">
        <v>2018</v>
      </c>
      <c r="AA42" s="37">
        <v>1184.0756243444009</v>
      </c>
      <c r="AB42" s="37">
        <v>22112.88346721595</v>
      </c>
      <c r="AC42" s="37">
        <v>17.91608190704633</v>
      </c>
      <c r="AD42" s="34">
        <v>504.5</v>
      </c>
      <c r="AE42" s="33">
        <v>6548</v>
      </c>
      <c r="AF42" s="34">
        <v>93.417000000000002</v>
      </c>
      <c r="AG42" s="34">
        <v>18.431000000000001</v>
      </c>
      <c r="AH42" s="34">
        <v>15.552</v>
      </c>
      <c r="AI42" s="35">
        <v>0.52100000000000002</v>
      </c>
      <c r="AJ42" s="34">
        <f t="shared" si="2"/>
        <v>105.59054714</v>
      </c>
      <c r="AL42" s="32">
        <v>2019</v>
      </c>
      <c r="AM42" s="37">
        <v>1121.4994054741549</v>
      </c>
      <c r="AN42" s="37">
        <v>22375.513600370447</v>
      </c>
      <c r="AO42" s="37">
        <v>37.298344666204144</v>
      </c>
      <c r="AP42" s="34">
        <v>505.8</v>
      </c>
      <c r="AQ42" s="34">
        <v>6735</v>
      </c>
      <c r="AR42" s="34">
        <v>92.988</v>
      </c>
      <c r="AS42" s="34">
        <v>18.672999999999998</v>
      </c>
      <c r="AT42" s="34">
        <v>15.843</v>
      </c>
      <c r="AU42" s="35">
        <v>0.51200000000000001</v>
      </c>
      <c r="AV42" s="34">
        <f t="shared" si="3"/>
        <v>105.34491832</v>
      </c>
      <c r="AX42" s="32">
        <v>2020</v>
      </c>
      <c r="AY42" s="37">
        <v>1141.9424417470643</v>
      </c>
      <c r="AZ42" s="37">
        <v>23316.01067248897</v>
      </c>
      <c r="BA42" s="37">
        <v>25.797137594174931</v>
      </c>
      <c r="BB42" s="34">
        <v>524.29999999999995</v>
      </c>
      <c r="BC42" s="33">
        <v>6955</v>
      </c>
      <c r="BD42" s="34">
        <v>90.216999999999999</v>
      </c>
      <c r="BE42" s="34">
        <v>17.257999999999999</v>
      </c>
      <c r="BF42" s="34">
        <v>13.678000000000001</v>
      </c>
      <c r="BG42" s="35">
        <v>0.504</v>
      </c>
      <c r="BH42" s="34">
        <f t="shared" si="4"/>
        <v>101.37607471999999</v>
      </c>
      <c r="BI42" s="40"/>
      <c r="BJ42" s="32">
        <v>2021</v>
      </c>
      <c r="BK42" s="37">
        <v>1208.9264867883192</v>
      </c>
      <c r="BL42" s="37">
        <v>24254.008607230782</v>
      </c>
      <c r="BM42" s="37">
        <v>34.491571955978131</v>
      </c>
      <c r="BN42" s="34">
        <v>545.79999999999995</v>
      </c>
      <c r="BO42" s="34">
        <v>7087</v>
      </c>
      <c r="BP42" s="34">
        <v>102.12</v>
      </c>
      <c r="BQ42" s="34">
        <v>18.058</v>
      </c>
      <c r="BR42" s="34">
        <v>14.265000000000001</v>
      </c>
      <c r="BS42" s="35">
        <v>0.502</v>
      </c>
      <c r="BT42" s="34">
        <f t="shared" si="5"/>
        <v>113.78360242000001</v>
      </c>
      <c r="BU42" s="40"/>
      <c r="BV42" s="40">
        <v>2022</v>
      </c>
      <c r="BW42" s="37">
        <v>1214.2836299999999</v>
      </c>
      <c r="BX42" s="37">
        <v>22483.327721296715</v>
      </c>
      <c r="BY42" s="37">
        <v>10.536885579174589</v>
      </c>
      <c r="BZ42" s="34">
        <v>550.5</v>
      </c>
      <c r="CA42" s="36">
        <v>7262</v>
      </c>
      <c r="CB42" s="34">
        <v>99.896000000000001</v>
      </c>
      <c r="CC42" s="34">
        <v>17.587</v>
      </c>
      <c r="CD42" s="34">
        <v>14.464</v>
      </c>
      <c r="CE42" s="35">
        <v>0.495</v>
      </c>
      <c r="CF42" s="34">
        <f t="shared" si="6"/>
        <v>111.41020177999999</v>
      </c>
      <c r="CG42" s="40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  <c r="IW42" s="36"/>
      <c r="IX42" s="36"/>
      <c r="IY42" s="36"/>
    </row>
    <row r="43" spans="1:259" ht="14.5" x14ac:dyDescent="0.35">
      <c r="A43" s="8" t="s">
        <v>42</v>
      </c>
      <c r="B43" s="32">
        <v>2016</v>
      </c>
      <c r="C43" s="33">
        <v>4083.8518036578575</v>
      </c>
      <c r="D43" s="33">
        <v>65132.252722342208</v>
      </c>
      <c r="E43" s="33">
        <v>150.54538102184731</v>
      </c>
      <c r="F43" s="34">
        <v>2250.6999999999998</v>
      </c>
      <c r="G43" s="33">
        <v>14574</v>
      </c>
      <c r="H43" s="34">
        <v>195.71100000000001</v>
      </c>
      <c r="I43" s="34">
        <v>109.13200000000001</v>
      </c>
      <c r="J43" s="34">
        <v>113.018</v>
      </c>
      <c r="K43" s="282">
        <v>0.74</v>
      </c>
      <c r="L43" s="34">
        <f t="shared" si="0"/>
        <v>273.46682948</v>
      </c>
      <c r="N43" s="32">
        <v>2017</v>
      </c>
      <c r="O43" s="33">
        <v>4291.5637749302687</v>
      </c>
      <c r="P43" s="33">
        <v>65372.789743892608</v>
      </c>
      <c r="Q43" s="33">
        <v>439.33451197032048</v>
      </c>
      <c r="R43" s="34">
        <v>2253.4</v>
      </c>
      <c r="S43" s="33">
        <v>14749</v>
      </c>
      <c r="T43" s="34">
        <v>192.82</v>
      </c>
      <c r="U43" s="34">
        <v>112.72</v>
      </c>
      <c r="V43" s="34">
        <v>170.81</v>
      </c>
      <c r="W43" s="282">
        <v>0.73499999999999999</v>
      </c>
      <c r="X43" s="34">
        <f t="shared" si="1"/>
        <v>287.79232380000002</v>
      </c>
      <c r="Z43" s="32">
        <v>2018</v>
      </c>
      <c r="AA43" s="37">
        <v>3878.8607779127865</v>
      </c>
      <c r="AB43" s="37">
        <v>68394.600311576854</v>
      </c>
      <c r="AC43" s="37">
        <v>97.669606868295332</v>
      </c>
      <c r="AD43" s="34">
        <v>2272.4</v>
      </c>
      <c r="AE43" s="33">
        <v>15071</v>
      </c>
      <c r="AF43" s="34">
        <v>200.06</v>
      </c>
      <c r="AG43" s="34">
        <v>111.568</v>
      </c>
      <c r="AH43" s="34">
        <v>183.15299999999999</v>
      </c>
      <c r="AI43" s="35">
        <v>0.72199999999999998</v>
      </c>
      <c r="AJ43" s="34">
        <f t="shared" si="2"/>
        <v>297.88114662000004</v>
      </c>
      <c r="AL43" s="32">
        <v>2019</v>
      </c>
      <c r="AM43" s="37">
        <v>3582.4447524210864</v>
      </c>
      <c r="AN43" s="37">
        <v>74682.364998325618</v>
      </c>
      <c r="AO43" s="37">
        <v>140.60316244217577</v>
      </c>
      <c r="AP43" s="34">
        <v>2321.6999999999998</v>
      </c>
      <c r="AQ43" s="34">
        <v>15368</v>
      </c>
      <c r="AR43" s="34">
        <v>197.53</v>
      </c>
      <c r="AS43" s="34">
        <v>109.86</v>
      </c>
      <c r="AT43" s="34">
        <v>173.63800000000001</v>
      </c>
      <c r="AU43" s="35">
        <v>0.7</v>
      </c>
      <c r="AV43" s="34">
        <f t="shared" si="3"/>
        <v>292.0342182</v>
      </c>
      <c r="AX43" s="32">
        <v>2020</v>
      </c>
      <c r="AY43" s="37">
        <v>2627.1951672290452</v>
      </c>
      <c r="AZ43" s="37">
        <v>74355.235014573394</v>
      </c>
      <c r="BA43" s="37">
        <v>160.20545523816375</v>
      </c>
      <c r="BB43" s="34">
        <v>2297.1999999999998</v>
      </c>
      <c r="BC43" s="33">
        <v>15277</v>
      </c>
      <c r="BD43" s="34">
        <v>188.85599999999999</v>
      </c>
      <c r="BE43" s="34">
        <v>103.538</v>
      </c>
      <c r="BF43" s="34">
        <v>172.524</v>
      </c>
      <c r="BG43" s="35">
        <v>0.71</v>
      </c>
      <c r="BH43" s="34">
        <f t="shared" si="4"/>
        <v>280.32875251999997</v>
      </c>
      <c r="BI43" s="40"/>
      <c r="BJ43" s="32">
        <v>2021</v>
      </c>
      <c r="BK43" s="37">
        <v>2758.8059931421772</v>
      </c>
      <c r="BL43" s="37">
        <v>72725.383013231723</v>
      </c>
      <c r="BM43" s="37">
        <v>197.52678193582994</v>
      </c>
      <c r="BN43" s="34">
        <v>2316.4</v>
      </c>
      <c r="BO43" s="34">
        <v>15574</v>
      </c>
      <c r="BP43" s="34">
        <v>214.11699999999999</v>
      </c>
      <c r="BQ43" s="34">
        <v>112.327</v>
      </c>
      <c r="BR43" s="34">
        <v>193.821</v>
      </c>
      <c r="BS43" s="35">
        <v>0.70499999999999996</v>
      </c>
      <c r="BT43" s="34">
        <f t="shared" si="5"/>
        <v>315.15793208000002</v>
      </c>
      <c r="BU43" s="40"/>
      <c r="BV43" s="40">
        <v>2022</v>
      </c>
      <c r="BW43" s="37">
        <v>2508.7569999999987</v>
      </c>
      <c r="BX43" s="37">
        <v>66917.032109331063</v>
      </c>
      <c r="BY43" s="37">
        <v>136.50147808718162</v>
      </c>
      <c r="BZ43" s="34">
        <v>2332.1</v>
      </c>
      <c r="CA43" s="36">
        <v>15920</v>
      </c>
      <c r="CB43" s="34">
        <v>200.79400000000001</v>
      </c>
      <c r="CC43" s="34">
        <v>105.482</v>
      </c>
      <c r="CD43" s="34">
        <v>161.70400000000001</v>
      </c>
      <c r="CE43" s="35">
        <v>0.69099999999999995</v>
      </c>
      <c r="CF43" s="34">
        <f t="shared" si="6"/>
        <v>290.17275308000001</v>
      </c>
      <c r="CG43" s="40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  <c r="IW43" s="36"/>
      <c r="IX43" s="36"/>
      <c r="IY43" s="36"/>
    </row>
    <row r="44" spans="1:259" ht="13.5" x14ac:dyDescent="0.3">
      <c r="A44" s="2" t="s">
        <v>43</v>
      </c>
      <c r="B44" s="32">
        <v>2016</v>
      </c>
      <c r="C44" s="33">
        <v>4079.9525857636991</v>
      </c>
      <c r="D44" s="33">
        <v>55833.956463900286</v>
      </c>
      <c r="E44" s="33">
        <v>469.16652046899338</v>
      </c>
      <c r="F44" s="34">
        <v>2088</v>
      </c>
      <c r="G44" s="33">
        <v>24524</v>
      </c>
      <c r="H44" s="34">
        <v>358.245</v>
      </c>
      <c r="I44" s="34">
        <v>64.02</v>
      </c>
      <c r="J44" s="34">
        <v>0</v>
      </c>
      <c r="K44" s="35">
        <v>0.56899999999999995</v>
      </c>
      <c r="L44" s="34">
        <f t="shared" si="0"/>
        <v>385.88499480000002</v>
      </c>
      <c r="N44" s="32">
        <v>2017</v>
      </c>
      <c r="O44" s="33">
        <v>4005.816809980392</v>
      </c>
      <c r="P44" s="33">
        <v>59485.543836773628</v>
      </c>
      <c r="Q44" s="33">
        <v>503.54595392524413</v>
      </c>
      <c r="R44" s="34">
        <v>2112.9</v>
      </c>
      <c r="S44" s="33">
        <v>24825</v>
      </c>
      <c r="T44" s="34">
        <v>356.00400000000002</v>
      </c>
      <c r="U44" s="34">
        <v>67.644000000000005</v>
      </c>
      <c r="V44" s="34">
        <v>0</v>
      </c>
      <c r="W44" s="35">
        <v>0.56399999999999995</v>
      </c>
      <c r="X44" s="34">
        <f t="shared" si="1"/>
        <v>385.20862056000004</v>
      </c>
      <c r="Z44" s="32">
        <v>2018</v>
      </c>
      <c r="AA44" s="37">
        <v>4052.0462932876876</v>
      </c>
      <c r="AB44" s="37">
        <v>61411.188290362785</v>
      </c>
      <c r="AC44" s="37">
        <v>418.31973267560227</v>
      </c>
      <c r="AD44" s="34">
        <v>2138</v>
      </c>
      <c r="AE44" s="33">
        <v>25686</v>
      </c>
      <c r="AF44" s="34">
        <v>360.77499999999998</v>
      </c>
      <c r="AG44" s="34">
        <v>75.613</v>
      </c>
      <c r="AH44" s="34">
        <v>0</v>
      </c>
      <c r="AI44" s="35">
        <v>0.55200000000000005</v>
      </c>
      <c r="AJ44" s="34">
        <f t="shared" si="2"/>
        <v>393.42015662</v>
      </c>
      <c r="AL44" s="32">
        <v>2019</v>
      </c>
      <c r="AM44" s="37">
        <v>4184.9042492771177</v>
      </c>
      <c r="AN44" s="37">
        <v>62966.752643469015</v>
      </c>
      <c r="AO44" s="37">
        <v>258.55220088837797</v>
      </c>
      <c r="AP44" s="34">
        <v>2154.1</v>
      </c>
      <c r="AQ44" s="34">
        <v>26346</v>
      </c>
      <c r="AR44" s="34">
        <v>348.88600000000002</v>
      </c>
      <c r="AS44" s="34">
        <v>71.313999999999993</v>
      </c>
      <c r="AT44" s="34">
        <v>0</v>
      </c>
      <c r="AU44" s="35">
        <v>0.54800000000000004</v>
      </c>
      <c r="AV44" s="34">
        <f t="shared" si="3"/>
        <v>379.67510636000003</v>
      </c>
      <c r="AX44" s="32">
        <v>2020</v>
      </c>
      <c r="AY44" s="37">
        <v>4206.298551791604</v>
      </c>
      <c r="AZ44" s="37">
        <v>66466.829072781475</v>
      </c>
      <c r="BA44" s="37">
        <v>347.20252751612981</v>
      </c>
      <c r="BB44" s="34">
        <v>2169.5</v>
      </c>
      <c r="BC44" s="33">
        <v>26867</v>
      </c>
      <c r="BD44" s="34">
        <v>339.74599999999998</v>
      </c>
      <c r="BE44" s="34">
        <v>75.421000000000006</v>
      </c>
      <c r="BF44" s="34">
        <v>0</v>
      </c>
      <c r="BG44" s="35">
        <v>0.54200000000000004</v>
      </c>
      <c r="BH44" s="34">
        <f t="shared" si="4"/>
        <v>372.30826253999999</v>
      </c>
      <c r="BI44" s="40"/>
      <c r="BJ44" s="32">
        <v>2021</v>
      </c>
      <c r="BK44" s="37">
        <v>4506.5452156419124</v>
      </c>
      <c r="BL44" s="37">
        <v>68133.305917061603</v>
      </c>
      <c r="BM44" s="37">
        <v>675.27323719577259</v>
      </c>
      <c r="BN44" s="34">
        <v>2196.1999999999998</v>
      </c>
      <c r="BO44" s="34">
        <v>27316</v>
      </c>
      <c r="BP44" s="34">
        <v>379.61399999999998</v>
      </c>
      <c r="BQ44" s="34">
        <v>76.021000000000001</v>
      </c>
      <c r="BR44" s="34">
        <v>0</v>
      </c>
      <c r="BS44" s="35">
        <v>0.54100000000000004</v>
      </c>
      <c r="BT44" s="34">
        <f t="shared" si="5"/>
        <v>412.43530654</v>
      </c>
      <c r="BU44" s="40"/>
      <c r="BV44" s="40">
        <v>2022</v>
      </c>
      <c r="BW44" s="37">
        <v>4132.7125900000001</v>
      </c>
      <c r="BX44" s="37">
        <v>63496.039507754118</v>
      </c>
      <c r="BY44" s="37">
        <v>329.19332852525412</v>
      </c>
      <c r="BZ44" s="34">
        <v>2209.8000000000002</v>
      </c>
      <c r="CA44" s="36">
        <v>27615</v>
      </c>
      <c r="CB44" s="34">
        <v>364.142</v>
      </c>
      <c r="CC44" s="34">
        <v>73.435000000000002</v>
      </c>
      <c r="CD44" s="34">
        <v>0</v>
      </c>
      <c r="CE44" s="35">
        <v>0.54700000000000004</v>
      </c>
      <c r="CF44" s="34">
        <f t="shared" si="6"/>
        <v>395.8468269</v>
      </c>
      <c r="CG44" s="40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  <c r="IW44" s="36"/>
      <c r="IX44" s="36"/>
      <c r="IY44" s="36"/>
    </row>
    <row r="45" spans="1:259" ht="13.5" x14ac:dyDescent="0.3">
      <c r="A45" s="2" t="s">
        <v>44</v>
      </c>
      <c r="B45" s="32">
        <v>2016</v>
      </c>
      <c r="C45" s="33">
        <v>1556.9985713244782</v>
      </c>
      <c r="D45" s="33">
        <v>16717.704909917204</v>
      </c>
      <c r="E45" s="33">
        <v>180.21646474253674</v>
      </c>
      <c r="F45" s="34">
        <v>885.6</v>
      </c>
      <c r="G45" s="33">
        <v>5231</v>
      </c>
      <c r="H45" s="34">
        <v>62.533000000000001</v>
      </c>
      <c r="I45" s="34">
        <v>55.975999999999999</v>
      </c>
      <c r="J45" s="34">
        <v>0</v>
      </c>
      <c r="K45" s="35">
        <v>0.85499999999999998</v>
      </c>
      <c r="L45" s="34">
        <f t="shared" si="0"/>
        <v>86.700078239999996</v>
      </c>
      <c r="N45" s="32">
        <v>2017</v>
      </c>
      <c r="O45" s="33">
        <v>1400.8885355090995</v>
      </c>
      <c r="P45" s="33">
        <v>19287.43950786296</v>
      </c>
      <c r="Q45" s="33">
        <v>112.26484269692422</v>
      </c>
      <c r="R45" s="34">
        <v>884.7</v>
      </c>
      <c r="S45" s="33">
        <v>5264</v>
      </c>
      <c r="T45" s="34">
        <v>63.38</v>
      </c>
      <c r="U45" s="34">
        <v>49.713999999999999</v>
      </c>
      <c r="V45" s="34">
        <v>0</v>
      </c>
      <c r="W45" s="35">
        <v>0.85599999999999998</v>
      </c>
      <c r="X45" s="34">
        <f t="shared" si="1"/>
        <v>84.843522360000009</v>
      </c>
      <c r="Z45" s="32">
        <v>2018</v>
      </c>
      <c r="AA45" s="37">
        <v>1457.0208000644402</v>
      </c>
      <c r="AB45" s="37">
        <v>19512.413562474194</v>
      </c>
      <c r="AC45" s="37">
        <v>163.39607166085304</v>
      </c>
      <c r="AD45" s="34">
        <v>898.3</v>
      </c>
      <c r="AE45" s="33">
        <v>5312</v>
      </c>
      <c r="AF45" s="34">
        <v>69.718999999999994</v>
      </c>
      <c r="AG45" s="34">
        <v>31.097000000000001</v>
      </c>
      <c r="AH45" s="34">
        <v>0</v>
      </c>
      <c r="AI45" s="35">
        <v>0.85699999999999998</v>
      </c>
      <c r="AJ45" s="34">
        <f t="shared" si="2"/>
        <v>83.144818779999994</v>
      </c>
      <c r="AL45" s="32">
        <v>2019</v>
      </c>
      <c r="AM45" s="37">
        <v>1304.6926960533247</v>
      </c>
      <c r="AN45" s="37">
        <v>21848.911873364475</v>
      </c>
      <c r="AO45" s="37">
        <v>354.97573476091338</v>
      </c>
      <c r="AP45" s="34">
        <v>906.3</v>
      </c>
      <c r="AQ45" s="34">
        <v>5357</v>
      </c>
      <c r="AR45" s="34">
        <v>61.756</v>
      </c>
      <c r="AS45" s="34">
        <v>38.259</v>
      </c>
      <c r="AT45" s="34">
        <v>0</v>
      </c>
      <c r="AU45" s="35">
        <v>0.85599999999999998</v>
      </c>
      <c r="AV45" s="34">
        <f t="shared" si="3"/>
        <v>78.273940659999994</v>
      </c>
      <c r="AX45" s="32">
        <v>2020</v>
      </c>
      <c r="AY45" s="37">
        <v>1322.1353703646914</v>
      </c>
      <c r="AZ45" s="37">
        <v>22779.911992449168</v>
      </c>
      <c r="BA45" s="37">
        <v>521.17779179597267</v>
      </c>
      <c r="BB45" s="34">
        <v>914.6</v>
      </c>
      <c r="BC45" s="33">
        <v>5401</v>
      </c>
      <c r="BD45" s="34">
        <v>55.101999999999997</v>
      </c>
      <c r="BE45" s="34">
        <v>39.412999999999997</v>
      </c>
      <c r="BF45" s="34">
        <v>0</v>
      </c>
      <c r="BG45" s="35">
        <v>0.85399999999999998</v>
      </c>
      <c r="BH45" s="34">
        <f t="shared" si="4"/>
        <v>72.118168619999992</v>
      </c>
      <c r="BI45" s="40"/>
      <c r="BJ45" s="32">
        <v>2021</v>
      </c>
      <c r="BK45" s="37">
        <v>1242.8594150551003</v>
      </c>
      <c r="BL45" s="37">
        <v>22068.897479817206</v>
      </c>
      <c r="BM45" s="37">
        <v>568.84093431900794</v>
      </c>
      <c r="BN45" s="34">
        <v>915.9</v>
      </c>
      <c r="BO45" s="34">
        <v>5424</v>
      </c>
      <c r="BP45" s="34">
        <v>59.33</v>
      </c>
      <c r="BQ45" s="34">
        <v>42.637999999999998</v>
      </c>
      <c r="BR45" s="34">
        <v>0</v>
      </c>
      <c r="BS45" s="35">
        <v>0.85499999999999998</v>
      </c>
      <c r="BT45" s="34">
        <f t="shared" si="5"/>
        <v>77.738530119999993</v>
      </c>
      <c r="BU45" s="40"/>
      <c r="BV45" s="40">
        <v>2022</v>
      </c>
      <c r="BW45" s="37">
        <v>1142.2115699999999</v>
      </c>
      <c r="BX45" s="37">
        <v>20117.29763492028</v>
      </c>
      <c r="BY45" s="37">
        <v>73.627564386127659</v>
      </c>
      <c r="BZ45" s="34">
        <v>916.8</v>
      </c>
      <c r="CA45" s="36">
        <v>5440</v>
      </c>
      <c r="CB45" s="34">
        <v>54.517000000000003</v>
      </c>
      <c r="CC45" s="34">
        <v>40.613</v>
      </c>
      <c r="CD45" s="34">
        <v>0</v>
      </c>
      <c r="CE45" s="35">
        <v>0.85499999999999998</v>
      </c>
      <c r="CF45" s="34">
        <f t="shared" si="6"/>
        <v>72.051256620000004</v>
      </c>
      <c r="CG45" s="40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  <c r="IW45" s="36"/>
      <c r="IX45" s="36"/>
      <c r="IY45" s="36"/>
    </row>
    <row r="46" spans="1:259" ht="13.5" x14ac:dyDescent="0.3">
      <c r="A46" s="2" t="s">
        <v>45</v>
      </c>
      <c r="B46" s="32">
        <v>2016</v>
      </c>
      <c r="C46" s="33">
        <v>996.56282862308751</v>
      </c>
      <c r="D46" s="33">
        <v>20029.354916955253</v>
      </c>
      <c r="E46" s="33">
        <v>137.19691432001835</v>
      </c>
      <c r="F46" s="34">
        <v>905.2</v>
      </c>
      <c r="G46" s="33">
        <v>5463</v>
      </c>
      <c r="H46" s="34">
        <v>74.031000000000006</v>
      </c>
      <c r="I46" s="34">
        <v>88.397000000000006</v>
      </c>
      <c r="J46" s="34">
        <v>0</v>
      </c>
      <c r="K46" s="35">
        <v>0.60799999999999998</v>
      </c>
      <c r="L46" s="34">
        <f t="shared" si="0"/>
        <v>112.19552078000001</v>
      </c>
      <c r="N46" s="32">
        <v>2017</v>
      </c>
      <c r="O46" s="33">
        <v>1281.9956466129074</v>
      </c>
      <c r="P46" s="33">
        <v>20161.422972891214</v>
      </c>
      <c r="Q46" s="33">
        <v>157.19770950678367</v>
      </c>
      <c r="R46" s="34">
        <v>915.3</v>
      </c>
      <c r="S46" s="33">
        <v>5437</v>
      </c>
      <c r="T46" s="34">
        <v>69.561999999999998</v>
      </c>
      <c r="U46" s="34">
        <v>90.89</v>
      </c>
      <c r="V46" s="34">
        <v>0</v>
      </c>
      <c r="W46" s="35">
        <v>0.61</v>
      </c>
      <c r="X46" s="34">
        <f t="shared" si="1"/>
        <v>108.8028486</v>
      </c>
      <c r="Z46" s="32">
        <v>2018</v>
      </c>
      <c r="AA46" s="37">
        <v>1309.9611443491794</v>
      </c>
      <c r="AB46" s="37">
        <v>20294.661689571465</v>
      </c>
      <c r="AC46" s="37">
        <v>232.46284419537304</v>
      </c>
      <c r="AD46" s="34">
        <v>928.2</v>
      </c>
      <c r="AE46" s="33">
        <v>5395</v>
      </c>
      <c r="AF46" s="34">
        <v>66.902000000000001</v>
      </c>
      <c r="AG46" s="34">
        <v>95.61</v>
      </c>
      <c r="AH46" s="34">
        <v>0</v>
      </c>
      <c r="AI46" s="35">
        <v>0.61399999999999999</v>
      </c>
      <c r="AJ46" s="34">
        <f t="shared" si="2"/>
        <v>108.18066140000001</v>
      </c>
      <c r="AL46" s="32">
        <v>2019</v>
      </c>
      <c r="AM46" s="37">
        <v>1503.7798714696705</v>
      </c>
      <c r="AN46" s="37">
        <v>22135.849138227728</v>
      </c>
      <c r="AO46" s="37">
        <v>180.06107892031355</v>
      </c>
      <c r="AP46" s="34">
        <v>944.9</v>
      </c>
      <c r="AQ46" s="34">
        <v>5280</v>
      </c>
      <c r="AR46" s="34">
        <v>65.284999999999997</v>
      </c>
      <c r="AS46" s="34">
        <v>85.965000000000003</v>
      </c>
      <c r="AT46" s="34">
        <v>0</v>
      </c>
      <c r="AU46" s="35">
        <v>0.627</v>
      </c>
      <c r="AV46" s="34">
        <f t="shared" si="3"/>
        <v>102.3995291</v>
      </c>
      <c r="AX46" s="32">
        <v>2020</v>
      </c>
      <c r="AY46" s="37">
        <v>1511.7539145093801</v>
      </c>
      <c r="AZ46" s="37">
        <v>22958.169913601447</v>
      </c>
      <c r="BA46" s="37">
        <v>493.19549877621705</v>
      </c>
      <c r="BB46" s="34">
        <v>943</v>
      </c>
      <c r="BC46" s="33">
        <v>5373</v>
      </c>
      <c r="BD46" s="34">
        <v>61.533000000000001</v>
      </c>
      <c r="BE46" s="34">
        <v>62.59</v>
      </c>
      <c r="BF46" s="34">
        <v>0</v>
      </c>
      <c r="BG46" s="283">
        <v>0.61399999999999999</v>
      </c>
      <c r="BH46" s="34">
        <f t="shared" si="4"/>
        <v>88.555606600000004</v>
      </c>
      <c r="BI46" s="40"/>
      <c r="BJ46" s="32">
        <v>2021</v>
      </c>
      <c r="BK46" s="37">
        <v>1667.5563479386892</v>
      </c>
      <c r="BL46" s="37">
        <v>22808.85151549647</v>
      </c>
      <c r="BM46" s="37">
        <v>199.12318311260614</v>
      </c>
      <c r="BN46" s="34">
        <v>947.8</v>
      </c>
      <c r="BO46" s="34">
        <v>5351</v>
      </c>
      <c r="BP46" s="34">
        <v>66.668000000000006</v>
      </c>
      <c r="BQ46" s="34">
        <v>61.978999999999999</v>
      </c>
      <c r="BR46" s="34">
        <v>0</v>
      </c>
      <c r="BS46" s="35">
        <v>0.61499999999999999</v>
      </c>
      <c r="BT46" s="34">
        <f t="shared" si="5"/>
        <v>93.426813460000005</v>
      </c>
      <c r="BU46" s="40"/>
      <c r="BV46" s="40">
        <v>2022</v>
      </c>
      <c r="BW46" s="37">
        <v>1346.8970000000002</v>
      </c>
      <c r="BX46" s="37">
        <v>22493.29757692217</v>
      </c>
      <c r="BY46" s="37">
        <v>303.82898484869673</v>
      </c>
      <c r="BZ46" s="34">
        <v>941.5</v>
      </c>
      <c r="CA46" s="36">
        <v>5328</v>
      </c>
      <c r="CB46" s="34">
        <v>61.69</v>
      </c>
      <c r="CC46" s="34">
        <v>51.572000000000003</v>
      </c>
      <c r="CD46" s="34">
        <v>0</v>
      </c>
      <c r="CE46" s="35">
        <v>0.61399999999999999</v>
      </c>
      <c r="CF46" s="34">
        <f t="shared" si="6"/>
        <v>83.95569528</v>
      </c>
      <c r="CG46" s="40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  <c r="IW46" s="36"/>
      <c r="IX46" s="36"/>
      <c r="IY46" s="36"/>
    </row>
    <row r="47" spans="1:259" ht="13.5" x14ac:dyDescent="0.3">
      <c r="A47" s="2" t="s">
        <v>46</v>
      </c>
      <c r="B47" s="32">
        <v>2016</v>
      </c>
      <c r="C47" s="33">
        <v>7176.7965839499302</v>
      </c>
      <c r="D47" s="33">
        <v>177224.48012646509</v>
      </c>
      <c r="E47" s="33">
        <v>479.15667264423007</v>
      </c>
      <c r="F47" s="34">
        <v>4017.1</v>
      </c>
      <c r="G47" s="33">
        <v>100824</v>
      </c>
      <c r="H47" s="34">
        <v>831.12199999999996</v>
      </c>
      <c r="I47" s="34">
        <v>360.37900000000002</v>
      </c>
      <c r="J47" s="34">
        <v>108.30800000000001</v>
      </c>
      <c r="K47" s="35">
        <v>0.27200000000000002</v>
      </c>
      <c r="L47" s="34">
        <f t="shared" si="0"/>
        <v>1016.0743282599999</v>
      </c>
      <c r="N47" s="32">
        <v>2017</v>
      </c>
      <c r="O47" s="33">
        <v>6954.1603680649532</v>
      </c>
      <c r="P47" s="33">
        <v>180433.23122235126</v>
      </c>
      <c r="Q47" s="33">
        <v>358.78873686856571</v>
      </c>
      <c r="R47" s="34">
        <v>4085.3</v>
      </c>
      <c r="S47" s="33">
        <v>103271</v>
      </c>
      <c r="T47" s="34">
        <v>868.10400000000004</v>
      </c>
      <c r="U47" s="34">
        <v>323.49799999999999</v>
      </c>
      <c r="V47" s="34">
        <v>115.319</v>
      </c>
      <c r="W47" s="35">
        <v>0.26800000000000002</v>
      </c>
      <c r="X47" s="34">
        <f t="shared" si="1"/>
        <v>1039.0340074200001</v>
      </c>
      <c r="Z47" s="32">
        <v>2018</v>
      </c>
      <c r="AA47" s="37">
        <v>7153.0865677306601</v>
      </c>
      <c r="AB47" s="37">
        <v>181032.04476908548</v>
      </c>
      <c r="AC47" s="37">
        <v>320.92398886991384</v>
      </c>
      <c r="AD47" s="34">
        <v>4085.5</v>
      </c>
      <c r="AE47" s="33">
        <v>106575</v>
      </c>
      <c r="AF47" s="34">
        <v>845.20799999999997</v>
      </c>
      <c r="AG47" s="34">
        <v>360.38</v>
      </c>
      <c r="AH47" s="34">
        <v>109.208</v>
      </c>
      <c r="AI47" s="35">
        <v>0.26200000000000001</v>
      </c>
      <c r="AJ47" s="34">
        <f t="shared" si="2"/>
        <v>1030.4047499999999</v>
      </c>
      <c r="AL47" s="32">
        <v>2019</v>
      </c>
      <c r="AM47" s="37">
        <v>8431.4986844550695</v>
      </c>
      <c r="AN47" s="37">
        <v>181505.31164294397</v>
      </c>
      <c r="AO47" s="37">
        <v>292.59252995559649</v>
      </c>
      <c r="AP47" s="34">
        <v>4123.6000000000004</v>
      </c>
      <c r="AQ47" s="34">
        <v>109371</v>
      </c>
      <c r="AR47" s="34">
        <v>849.01300000000003</v>
      </c>
      <c r="AS47" s="34">
        <v>368.55799999999999</v>
      </c>
      <c r="AT47" s="34">
        <v>103.53100000000001</v>
      </c>
      <c r="AU47" s="35">
        <v>0.25800000000000001</v>
      </c>
      <c r="AV47" s="34">
        <f t="shared" si="3"/>
        <v>1036.2014850200001</v>
      </c>
      <c r="AX47" s="32">
        <v>2020</v>
      </c>
      <c r="AY47" s="37">
        <v>8911.7447131191784</v>
      </c>
      <c r="AZ47" s="37">
        <v>183751.56642811952</v>
      </c>
      <c r="BA47" s="37">
        <v>224.92967180355936</v>
      </c>
      <c r="BB47" s="34">
        <v>4156.8</v>
      </c>
      <c r="BC47" s="33">
        <v>111478</v>
      </c>
      <c r="BD47" s="34">
        <v>824.03899999999999</v>
      </c>
      <c r="BE47" s="34">
        <v>361.69200000000001</v>
      </c>
      <c r="BF47" s="34">
        <v>75.361000000000004</v>
      </c>
      <c r="BG47" s="35">
        <v>0.255</v>
      </c>
      <c r="BH47" s="34">
        <f t="shared" si="4"/>
        <v>1000.62627118</v>
      </c>
      <c r="BI47" s="40"/>
      <c r="BJ47" s="32">
        <v>2021</v>
      </c>
      <c r="BK47" s="37">
        <v>8469.0737172436566</v>
      </c>
      <c r="BL47" s="37">
        <v>181484.59947461673</v>
      </c>
      <c r="BM47" s="37">
        <v>347.79052727550499</v>
      </c>
      <c r="BN47" s="34">
        <v>4217</v>
      </c>
      <c r="BO47" s="34">
        <v>113795</v>
      </c>
      <c r="BP47" s="34">
        <v>816.06100000000004</v>
      </c>
      <c r="BQ47" s="34">
        <v>429.49700000000001</v>
      </c>
      <c r="BR47" s="34">
        <v>83.581999999999994</v>
      </c>
      <c r="BS47" s="35">
        <v>0.252</v>
      </c>
      <c r="BT47" s="34">
        <f t="shared" si="5"/>
        <v>1024.1511149800001</v>
      </c>
      <c r="BU47" s="40"/>
      <c r="BV47" s="40">
        <v>2022</v>
      </c>
      <c r="BW47" s="37">
        <v>9170.4519999999993</v>
      </c>
      <c r="BX47" s="37">
        <v>172709.41439034042</v>
      </c>
      <c r="BY47" s="37">
        <v>643.34261090685891</v>
      </c>
      <c r="BZ47" s="34">
        <v>4248</v>
      </c>
      <c r="CA47" s="36">
        <v>116843</v>
      </c>
      <c r="CB47" s="34">
        <v>775.18799999999999</v>
      </c>
      <c r="CC47" s="34">
        <v>396.214</v>
      </c>
      <c r="CD47" s="34">
        <v>99.841000000000008</v>
      </c>
      <c r="CE47" s="35">
        <v>0.248</v>
      </c>
      <c r="CF47" s="34">
        <f t="shared" si="6"/>
        <v>973.31632746000002</v>
      </c>
      <c r="CG47" s="40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  <c r="IW47" s="36"/>
      <c r="IX47" s="36"/>
      <c r="IY47" s="36"/>
    </row>
    <row r="48" spans="1:259" ht="13.5" x14ac:dyDescent="0.3">
      <c r="A48" s="2" t="s">
        <v>47</v>
      </c>
      <c r="B48" s="32">
        <v>2016</v>
      </c>
      <c r="C48" s="33">
        <v>3491.2316480389427</v>
      </c>
      <c r="D48" s="33">
        <v>73823.59676472409</v>
      </c>
      <c r="E48" s="33">
        <v>569.89851136364837</v>
      </c>
      <c r="F48" s="34">
        <v>3522.6</v>
      </c>
      <c r="G48" s="33">
        <v>29745</v>
      </c>
      <c r="H48" s="34">
        <v>433.82900000000001</v>
      </c>
      <c r="I48" s="34">
        <v>16.189</v>
      </c>
      <c r="J48" s="34">
        <v>0</v>
      </c>
      <c r="K48" s="35">
        <v>0.70799999999999996</v>
      </c>
      <c r="L48" s="34">
        <f t="shared" si="0"/>
        <v>440.81843886000001</v>
      </c>
      <c r="N48" s="32">
        <v>2017</v>
      </c>
      <c r="O48" s="33">
        <v>3457.3023903904882</v>
      </c>
      <c r="P48" s="33">
        <v>77625.530689130814</v>
      </c>
      <c r="Q48" s="33">
        <v>407.90414789934528</v>
      </c>
      <c r="R48" s="34">
        <v>3533.4</v>
      </c>
      <c r="S48" s="33">
        <v>30128</v>
      </c>
      <c r="T48" s="34">
        <v>441.25400000000002</v>
      </c>
      <c r="U48" s="34">
        <v>15.843999999999999</v>
      </c>
      <c r="V48" s="34">
        <v>0</v>
      </c>
      <c r="W48" s="35">
        <v>0.69899999999999995</v>
      </c>
      <c r="X48" s="34">
        <f t="shared" si="1"/>
        <v>448.09448856</v>
      </c>
      <c r="Z48" s="32">
        <v>2018</v>
      </c>
      <c r="AA48" s="37">
        <v>3545.7505913501077</v>
      </c>
      <c r="AB48" s="37">
        <v>79047.21986430182</v>
      </c>
      <c r="AC48" s="37">
        <v>377.44300368075216</v>
      </c>
      <c r="AD48" s="34">
        <v>3565.8</v>
      </c>
      <c r="AE48" s="33">
        <v>30550</v>
      </c>
      <c r="AF48" s="34">
        <v>446.21699999999998</v>
      </c>
      <c r="AG48" s="34">
        <v>16.283000000000001</v>
      </c>
      <c r="AH48" s="34">
        <v>0</v>
      </c>
      <c r="AI48" s="35">
        <v>0.69599999999999995</v>
      </c>
      <c r="AJ48" s="34">
        <f t="shared" si="2"/>
        <v>453.24702242000001</v>
      </c>
      <c r="AL48" s="32">
        <v>2019</v>
      </c>
      <c r="AM48" s="37">
        <v>3423.2714335534934</v>
      </c>
      <c r="AN48" s="37">
        <v>82705.659014567835</v>
      </c>
      <c r="AO48" s="37">
        <v>722.63704077318187</v>
      </c>
      <c r="AP48" s="34">
        <v>3661.3</v>
      </c>
      <c r="AQ48" s="34">
        <v>31020</v>
      </c>
      <c r="AR48" s="34">
        <v>456.37099999999998</v>
      </c>
      <c r="AS48" s="34">
        <v>16.124000000000002</v>
      </c>
      <c r="AT48" s="34">
        <v>0</v>
      </c>
      <c r="AU48" s="35">
        <v>0.69299999999999995</v>
      </c>
      <c r="AV48" s="34">
        <f t="shared" si="3"/>
        <v>463.33237575999999</v>
      </c>
      <c r="AX48" s="32">
        <v>2020</v>
      </c>
      <c r="AY48" s="37">
        <v>3140.252171018356</v>
      </c>
      <c r="AZ48" s="37">
        <v>89897.238785969923</v>
      </c>
      <c r="BA48" s="37">
        <v>515.56462694129607</v>
      </c>
      <c r="BB48" s="34">
        <v>3754.3</v>
      </c>
      <c r="BC48" s="33">
        <v>31417</v>
      </c>
      <c r="BD48" s="34">
        <v>435.19499999999999</v>
      </c>
      <c r="BE48" s="34">
        <v>15.265000000000001</v>
      </c>
      <c r="BF48" s="34">
        <v>0</v>
      </c>
      <c r="BG48" s="35">
        <v>0.69</v>
      </c>
      <c r="BH48" s="34">
        <f t="shared" si="4"/>
        <v>441.78551110000001</v>
      </c>
      <c r="BI48" s="40"/>
      <c r="BJ48" s="32">
        <v>2021</v>
      </c>
      <c r="BK48" s="37">
        <v>3985.1985731690015</v>
      </c>
      <c r="BL48" s="37">
        <v>91973.579405340599</v>
      </c>
      <c r="BM48" s="37">
        <v>1567.6339486005852</v>
      </c>
      <c r="BN48" s="34">
        <v>3812.6</v>
      </c>
      <c r="BO48" s="34">
        <v>31792</v>
      </c>
      <c r="BP48" s="34">
        <v>483.39100000000002</v>
      </c>
      <c r="BQ48" s="34">
        <v>14.407999999999999</v>
      </c>
      <c r="BR48" s="34">
        <v>0</v>
      </c>
      <c r="BS48" s="35">
        <v>0.67</v>
      </c>
      <c r="BT48" s="34">
        <f t="shared" si="5"/>
        <v>489.61150992</v>
      </c>
      <c r="BU48" s="40"/>
      <c r="BV48" s="40">
        <v>2022</v>
      </c>
      <c r="BW48" s="37">
        <v>3145.2085200000001</v>
      </c>
      <c r="BX48" s="37">
        <v>86449.224027910357</v>
      </c>
      <c r="BY48" s="37">
        <v>636.00410574815317</v>
      </c>
      <c r="BZ48" s="34">
        <v>3833.6</v>
      </c>
      <c r="CA48" s="36">
        <v>32269</v>
      </c>
      <c r="CB48" s="34">
        <v>447.91500000000002</v>
      </c>
      <c r="CC48" s="34">
        <v>15.45</v>
      </c>
      <c r="CD48" s="34">
        <v>0</v>
      </c>
      <c r="CE48" s="35">
        <v>0.66500000000000004</v>
      </c>
      <c r="CF48" s="34">
        <f t="shared" si="6"/>
        <v>454.58538300000004</v>
      </c>
      <c r="CG48" s="40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  <c r="IW48" s="36"/>
      <c r="IX48" s="36"/>
      <c r="IY48" s="36"/>
    </row>
    <row r="49" spans="1:259" ht="13.5" x14ac:dyDescent="0.3">
      <c r="A49" s="2" t="s">
        <v>48</v>
      </c>
      <c r="B49" s="32">
        <v>2016</v>
      </c>
      <c r="C49" s="33">
        <v>1160.805074598192</v>
      </c>
      <c r="D49" s="33">
        <v>30040.563356346025</v>
      </c>
      <c r="E49" s="33">
        <v>133.73455677760472</v>
      </c>
      <c r="F49" s="34">
        <v>1469.6</v>
      </c>
      <c r="G49" s="33">
        <v>9595</v>
      </c>
      <c r="H49" s="34">
        <v>130.46899999999999</v>
      </c>
      <c r="I49" s="34">
        <v>28.468</v>
      </c>
      <c r="J49" s="34">
        <v>0</v>
      </c>
      <c r="K49" s="35">
        <v>0.749</v>
      </c>
      <c r="L49" s="34">
        <f t="shared" si="0"/>
        <v>142.75977431999999</v>
      </c>
      <c r="N49" s="32">
        <v>2017</v>
      </c>
      <c r="O49" s="33">
        <v>1315.3243052818202</v>
      </c>
      <c r="P49" s="33">
        <v>31237.57632248243</v>
      </c>
      <c r="Q49" s="33">
        <v>89.901997397649453</v>
      </c>
      <c r="R49" s="34">
        <v>1477.7</v>
      </c>
      <c r="S49" s="33">
        <v>9625</v>
      </c>
      <c r="T49" s="34">
        <v>128.24</v>
      </c>
      <c r="U49" s="34">
        <v>26.721</v>
      </c>
      <c r="V49" s="34">
        <v>182.52099999999999</v>
      </c>
      <c r="W49" s="35">
        <v>0.748</v>
      </c>
      <c r="X49" s="34">
        <f t="shared" si="1"/>
        <v>189.25796764</v>
      </c>
      <c r="Z49" s="32">
        <v>2018</v>
      </c>
      <c r="AA49" s="37">
        <v>1401.4885522611471</v>
      </c>
      <c r="AB49" s="37">
        <v>33621.101158245678</v>
      </c>
      <c r="AC49" s="37">
        <v>205.7019597539491</v>
      </c>
      <c r="AD49" s="34">
        <v>1514</v>
      </c>
      <c r="AE49" s="33">
        <v>9639</v>
      </c>
      <c r="AF49" s="34">
        <v>128.09</v>
      </c>
      <c r="AG49" s="34">
        <v>18.254999999999999</v>
      </c>
      <c r="AH49" s="34">
        <v>206.44200000000001</v>
      </c>
      <c r="AI49" s="35">
        <v>0.749</v>
      </c>
      <c r="AJ49" s="34">
        <f t="shared" si="2"/>
        <v>191.9378399</v>
      </c>
      <c r="AL49" s="32">
        <v>2019</v>
      </c>
      <c r="AM49" s="37">
        <v>1433.3548970487727</v>
      </c>
      <c r="AN49" s="37">
        <v>35218.113511102682</v>
      </c>
      <c r="AO49" s="37">
        <v>241.74104107306258</v>
      </c>
      <c r="AP49" s="34">
        <v>1542.3</v>
      </c>
      <c r="AQ49" s="34">
        <v>9652</v>
      </c>
      <c r="AR49" s="34">
        <v>126.06</v>
      </c>
      <c r="AS49" s="34">
        <v>15.795</v>
      </c>
      <c r="AT49" s="34">
        <v>197.34100000000001</v>
      </c>
      <c r="AU49" s="35">
        <v>0.75</v>
      </c>
      <c r="AV49" s="34">
        <f t="shared" si="3"/>
        <v>186.37847840000001</v>
      </c>
      <c r="AX49" s="32">
        <v>2020</v>
      </c>
      <c r="AY49" s="37">
        <v>1584.7401587690645</v>
      </c>
      <c r="AZ49" s="37">
        <v>37517.476992642849</v>
      </c>
      <c r="BA49" s="37">
        <v>649.44523732297228</v>
      </c>
      <c r="BB49" s="34">
        <v>1590</v>
      </c>
      <c r="BC49" s="33">
        <v>9715</v>
      </c>
      <c r="BD49" s="34">
        <v>118.724</v>
      </c>
      <c r="BE49" s="34">
        <v>19.361999999999998</v>
      </c>
      <c r="BF49" s="34">
        <v>194.601</v>
      </c>
      <c r="BG49" s="35">
        <v>0.747</v>
      </c>
      <c r="BH49" s="34">
        <f t="shared" si="4"/>
        <v>179.83968098</v>
      </c>
      <c r="BI49" s="40"/>
      <c r="BJ49" s="32">
        <v>2021</v>
      </c>
      <c r="BK49" s="37">
        <v>1546.141435901691</v>
      </c>
      <c r="BL49" s="37">
        <v>39007.010843983939</v>
      </c>
      <c r="BM49" s="37">
        <v>276.48728071708706</v>
      </c>
      <c r="BN49" s="34">
        <v>1612.7</v>
      </c>
      <c r="BO49" s="34">
        <v>9746</v>
      </c>
      <c r="BP49" s="34">
        <v>129.619</v>
      </c>
      <c r="BQ49" s="34">
        <v>21.608000000000001</v>
      </c>
      <c r="BR49" s="34">
        <v>200.22300000000001</v>
      </c>
      <c r="BS49" s="35">
        <v>0.748</v>
      </c>
      <c r="BT49" s="34">
        <f t="shared" si="5"/>
        <v>193.22849321999999</v>
      </c>
      <c r="BU49" s="40"/>
      <c r="BV49" s="40">
        <v>2022</v>
      </c>
      <c r="BW49" s="37">
        <v>1431.1915899999997</v>
      </c>
      <c r="BX49" s="37">
        <v>37047.522869884677</v>
      </c>
      <c r="BY49" s="37">
        <v>190.02333356524596</v>
      </c>
      <c r="BZ49" s="34">
        <v>1599.4</v>
      </c>
      <c r="CA49" s="36">
        <v>9764</v>
      </c>
      <c r="CB49" s="34">
        <v>120.837</v>
      </c>
      <c r="CC49" s="34">
        <v>20.789000000000001</v>
      </c>
      <c r="CD49" s="34">
        <v>182.11</v>
      </c>
      <c r="CE49" s="35">
        <v>0.749</v>
      </c>
      <c r="CF49" s="34">
        <f t="shared" si="6"/>
        <v>179.18246386000001</v>
      </c>
      <c r="CG49" s="40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  <c r="IW49" s="36"/>
      <c r="IX49" s="36"/>
      <c r="IY49" s="36"/>
    </row>
    <row r="50" spans="1:259" ht="13.5" x14ac:dyDescent="0.3">
      <c r="A50" s="2" t="s">
        <v>49</v>
      </c>
      <c r="B50" s="32">
        <v>2016</v>
      </c>
      <c r="C50" s="33">
        <v>2422.4771088061193</v>
      </c>
      <c r="D50" s="33">
        <v>41038.663042837274</v>
      </c>
      <c r="E50" s="33">
        <v>567.15286662120764</v>
      </c>
      <c r="F50" s="34">
        <v>2579.1999999999998</v>
      </c>
      <c r="G50" s="33">
        <v>10099</v>
      </c>
      <c r="H50" s="34">
        <v>88.525999999999996</v>
      </c>
      <c r="I50" s="34">
        <v>50.228999999999999</v>
      </c>
      <c r="J50" s="34">
        <v>0</v>
      </c>
      <c r="K50" s="35">
        <v>0.78800000000000003</v>
      </c>
      <c r="L50" s="34">
        <f t="shared" si="0"/>
        <v>110.21186846000001</v>
      </c>
      <c r="N50" s="32">
        <v>2017</v>
      </c>
      <c r="O50" s="33">
        <v>2144.487983133854</v>
      </c>
      <c r="P50" s="33">
        <v>41251.719581894999</v>
      </c>
      <c r="Q50" s="33">
        <v>385.69032243090305</v>
      </c>
      <c r="R50" s="34">
        <v>2593.6</v>
      </c>
      <c r="S50" s="33">
        <v>9986</v>
      </c>
      <c r="T50" s="34">
        <v>83.504999999999995</v>
      </c>
      <c r="U50" s="34">
        <v>51.225999999999999</v>
      </c>
      <c r="V50" s="34">
        <v>0</v>
      </c>
      <c r="W50" s="35">
        <v>0.79500000000000004</v>
      </c>
      <c r="X50" s="34">
        <f t="shared" si="1"/>
        <v>105.62131323999999</v>
      </c>
      <c r="Z50" s="32">
        <v>2018</v>
      </c>
      <c r="AA50" s="37">
        <v>2176.5342289008267</v>
      </c>
      <c r="AB50" s="37">
        <v>41551.512391666438</v>
      </c>
      <c r="AC50" s="37">
        <v>465.03297625958578</v>
      </c>
      <c r="AD50" s="34">
        <v>2620</v>
      </c>
      <c r="AE50" s="33">
        <v>9930</v>
      </c>
      <c r="AF50" s="34">
        <v>85.927999999999997</v>
      </c>
      <c r="AG50" s="34">
        <v>49.374000000000002</v>
      </c>
      <c r="AH50" s="34">
        <v>0</v>
      </c>
      <c r="AI50" s="35">
        <v>0.79400000000000004</v>
      </c>
      <c r="AJ50" s="34">
        <f t="shared" si="2"/>
        <v>107.24473076</v>
      </c>
      <c r="AL50" s="32">
        <v>2019</v>
      </c>
      <c r="AM50" s="37">
        <v>3047.4579315485498</v>
      </c>
      <c r="AN50" s="37">
        <v>42933.116775396084</v>
      </c>
      <c r="AO50" s="37">
        <v>1586.5243931434291</v>
      </c>
      <c r="AP50" s="34">
        <v>2636</v>
      </c>
      <c r="AQ50" s="34">
        <v>9883</v>
      </c>
      <c r="AR50" s="34">
        <v>82.771000000000001</v>
      </c>
      <c r="AS50" s="34">
        <v>52.76</v>
      </c>
      <c r="AT50" s="34">
        <v>0</v>
      </c>
      <c r="AU50" s="35">
        <v>0.79300000000000004</v>
      </c>
      <c r="AV50" s="34">
        <f t="shared" si="3"/>
        <v>105.5496024</v>
      </c>
      <c r="AX50" s="32">
        <v>2020</v>
      </c>
      <c r="AY50" s="37">
        <v>2183.3398314128758</v>
      </c>
      <c r="AZ50" s="37">
        <v>43608.657088001077</v>
      </c>
      <c r="BA50" s="37">
        <v>467.22991529222094</v>
      </c>
      <c r="BB50" s="34">
        <v>2637.3</v>
      </c>
      <c r="BC50" s="33">
        <v>9812</v>
      </c>
      <c r="BD50" s="34">
        <v>78.460999999999999</v>
      </c>
      <c r="BE50" s="34">
        <v>52.774999999999999</v>
      </c>
      <c r="BF50" s="34">
        <v>0</v>
      </c>
      <c r="BG50" s="35">
        <v>0.79300000000000004</v>
      </c>
      <c r="BH50" s="34">
        <f t="shared" si="4"/>
        <v>101.2460785</v>
      </c>
      <c r="BI50" s="40"/>
      <c r="BJ50" s="32">
        <v>2021</v>
      </c>
      <c r="BK50" s="37">
        <v>2278.041148464059</v>
      </c>
      <c r="BL50" s="37">
        <v>42957.981116014795</v>
      </c>
      <c r="BM50" s="37">
        <v>529.27654429796462</v>
      </c>
      <c r="BN50" s="34">
        <v>2642.7</v>
      </c>
      <c r="BO50" s="34">
        <v>9796</v>
      </c>
      <c r="BP50" s="34">
        <v>94.718999999999994</v>
      </c>
      <c r="BQ50" s="34">
        <v>59.390999999999998</v>
      </c>
      <c r="BR50" s="34">
        <v>0</v>
      </c>
      <c r="BS50" s="35">
        <v>0.77300000000000002</v>
      </c>
      <c r="BT50" s="34">
        <f t="shared" si="5"/>
        <v>120.36047033999999</v>
      </c>
      <c r="BU50" s="40"/>
      <c r="BV50" s="40">
        <v>2022</v>
      </c>
      <c r="BW50" s="37">
        <v>2615.5192200000001</v>
      </c>
      <c r="BX50" s="37">
        <v>41238.75</v>
      </c>
      <c r="BY50" s="37">
        <v>756.86591903979468</v>
      </c>
      <c r="BZ50" s="34">
        <v>2720.4</v>
      </c>
      <c r="CA50" s="36">
        <v>9837</v>
      </c>
      <c r="CB50" s="34">
        <v>83.84</v>
      </c>
      <c r="CC50" s="34">
        <v>58.332999999999998</v>
      </c>
      <c r="CD50" s="34">
        <v>0</v>
      </c>
      <c r="CE50" s="35">
        <v>0.77</v>
      </c>
      <c r="CF50" s="34">
        <f t="shared" si="6"/>
        <v>109.02468942</v>
      </c>
      <c r="CG50" s="40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  <c r="IW50" s="36"/>
      <c r="IX50" s="36"/>
      <c r="IY50" s="36"/>
    </row>
    <row r="51" spans="1:259" ht="13.5" x14ac:dyDescent="0.3">
      <c r="A51" s="2" t="s">
        <v>50</v>
      </c>
      <c r="B51" s="32">
        <v>2016</v>
      </c>
      <c r="C51" s="33">
        <v>21520.461746079553</v>
      </c>
      <c r="D51" s="33">
        <v>306571.34224464535</v>
      </c>
      <c r="E51" s="33">
        <v>12790.3111348116</v>
      </c>
      <c r="F51" s="34">
        <v>22313.200000000001</v>
      </c>
      <c r="G51" s="33">
        <v>88603</v>
      </c>
      <c r="H51" s="34">
        <v>927.79700000000003</v>
      </c>
      <c r="I51" s="34">
        <v>90.968999999999994</v>
      </c>
      <c r="J51" s="34">
        <v>69.031999999999996</v>
      </c>
      <c r="K51" s="35">
        <v>0.76300000000000001</v>
      </c>
      <c r="L51" s="34">
        <f t="shared" si="0"/>
        <v>985.78653126000006</v>
      </c>
      <c r="N51" s="32">
        <v>2017</v>
      </c>
      <c r="O51" s="33">
        <v>22161.020591218137</v>
      </c>
      <c r="P51" s="33">
        <v>326122.92454986053</v>
      </c>
      <c r="Q51" s="33">
        <v>10915.711732924156</v>
      </c>
      <c r="R51" s="34">
        <v>22393.3</v>
      </c>
      <c r="S51" s="33">
        <v>88602</v>
      </c>
      <c r="T51" s="34">
        <v>907.39599999999996</v>
      </c>
      <c r="U51" s="34">
        <v>102.87</v>
      </c>
      <c r="V51" s="34">
        <v>69.564999999999998</v>
      </c>
      <c r="W51" s="35">
        <v>0.76300000000000001</v>
      </c>
      <c r="X51" s="34">
        <f t="shared" si="1"/>
        <v>970.66816529999994</v>
      </c>
      <c r="Z51" s="32">
        <v>2018</v>
      </c>
      <c r="AA51" s="37">
        <v>25345.271072324631</v>
      </c>
      <c r="AB51" s="37">
        <v>341544.11855582555</v>
      </c>
      <c r="AC51" s="37">
        <v>5936.30491485944</v>
      </c>
      <c r="AD51" s="34">
        <v>22458.2</v>
      </c>
      <c r="AE51" s="33">
        <v>88429</v>
      </c>
      <c r="AF51" s="34">
        <v>909.02099999999996</v>
      </c>
      <c r="AG51" s="34">
        <v>117.215</v>
      </c>
      <c r="AH51" s="34">
        <v>60.524000000000001</v>
      </c>
      <c r="AI51" s="35">
        <v>0.76400000000000001</v>
      </c>
      <c r="AJ51" s="34">
        <f t="shared" si="2"/>
        <v>976.03546049999989</v>
      </c>
      <c r="AL51" s="32">
        <v>2019</v>
      </c>
      <c r="AM51" s="37">
        <v>23243.487126490538</v>
      </c>
      <c r="AN51" s="37">
        <v>361013.39953833894</v>
      </c>
      <c r="AO51" s="37">
        <v>6077.9887381268263</v>
      </c>
      <c r="AP51" s="34">
        <v>22499.3</v>
      </c>
      <c r="AQ51" s="34">
        <v>86930</v>
      </c>
      <c r="AR51" s="34">
        <v>898.327</v>
      </c>
      <c r="AS51" s="34">
        <v>111.131</v>
      </c>
      <c r="AT51" s="34">
        <v>38.247</v>
      </c>
      <c r="AU51" s="35">
        <v>0.77700000000000002</v>
      </c>
      <c r="AV51" s="34">
        <f t="shared" si="3"/>
        <v>956.6754596400001</v>
      </c>
      <c r="AX51" s="32">
        <v>2020</v>
      </c>
      <c r="AY51" s="37">
        <v>27617.029175921984</v>
      </c>
      <c r="AZ51" s="37">
        <v>387617.22227844509</v>
      </c>
      <c r="BA51" s="37">
        <v>14993.759317040911</v>
      </c>
      <c r="BB51" s="34">
        <v>22585.4</v>
      </c>
      <c r="BC51" s="33">
        <v>86436</v>
      </c>
      <c r="BD51" s="34">
        <v>848.71799999999996</v>
      </c>
      <c r="BE51" s="34">
        <v>116.37800000000001</v>
      </c>
      <c r="BF51" s="34">
        <v>27.158999999999999</v>
      </c>
      <c r="BG51" s="35">
        <v>0.78</v>
      </c>
      <c r="BH51" s="34">
        <f t="shared" si="4"/>
        <v>906.32584262</v>
      </c>
      <c r="BI51" s="40"/>
      <c r="BJ51" s="32">
        <v>2021</v>
      </c>
      <c r="BK51" s="37">
        <v>24104.005059521005</v>
      </c>
      <c r="BL51" s="37">
        <v>407613.84121828747</v>
      </c>
      <c r="BM51" s="37">
        <v>7213.6256108311663</v>
      </c>
      <c r="BN51" s="34">
        <v>22681.7</v>
      </c>
      <c r="BO51" s="34">
        <v>86165</v>
      </c>
      <c r="BP51" s="34">
        <v>935.31399999999996</v>
      </c>
      <c r="BQ51" s="34">
        <v>129.38200000000001</v>
      </c>
      <c r="BR51" s="34">
        <v>34.642000000000003</v>
      </c>
      <c r="BS51" s="35">
        <v>0.78300000000000003</v>
      </c>
      <c r="BT51" s="34">
        <f t="shared" si="5"/>
        <v>1000.56483088</v>
      </c>
      <c r="BU51" s="40"/>
      <c r="BV51" s="40">
        <v>2022</v>
      </c>
      <c r="BW51" s="37">
        <v>23131.298900000005</v>
      </c>
      <c r="BX51" s="37">
        <v>395782.84</v>
      </c>
      <c r="BY51" s="37">
        <v>5847.0558052429424</v>
      </c>
      <c r="BZ51" s="34">
        <v>22786.6</v>
      </c>
      <c r="CA51" s="36">
        <v>85862</v>
      </c>
      <c r="CB51" s="34">
        <v>831.21600000000001</v>
      </c>
      <c r="CC51" s="34">
        <v>119.71499999999999</v>
      </c>
      <c r="CD51" s="34">
        <v>16.436</v>
      </c>
      <c r="CE51" s="35">
        <v>0.78600000000000003</v>
      </c>
      <c r="CF51" s="34">
        <f t="shared" si="6"/>
        <v>887.35755370000004</v>
      </c>
      <c r="CG51" s="40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  <c r="IW51" s="36"/>
      <c r="IX51" s="36"/>
      <c r="IY51" s="36"/>
    </row>
    <row r="52" spans="1:259" ht="13.5" x14ac:dyDescent="0.3">
      <c r="A52" s="2" t="s">
        <v>51</v>
      </c>
      <c r="B52" s="32">
        <v>2016</v>
      </c>
      <c r="C52" s="33">
        <v>4533.958733706304</v>
      </c>
      <c r="D52" s="33">
        <v>130101.97063824756</v>
      </c>
      <c r="E52" s="33">
        <v>722.5996251170161</v>
      </c>
      <c r="F52" s="34">
        <v>3199.9</v>
      </c>
      <c r="G52" s="33">
        <v>51930</v>
      </c>
      <c r="H52" s="34">
        <v>504.20499999999998</v>
      </c>
      <c r="I52" s="34">
        <v>358.512</v>
      </c>
      <c r="J52" s="34">
        <v>397.81599999999997</v>
      </c>
      <c r="K52" s="35">
        <v>0.44</v>
      </c>
      <c r="L52" s="34">
        <f t="shared" si="0"/>
        <v>766.83688847999997</v>
      </c>
      <c r="N52" s="32">
        <v>2017</v>
      </c>
      <c r="O52" s="33">
        <v>5003.0735206565769</v>
      </c>
      <c r="P52" s="33">
        <v>134219.63638397169</v>
      </c>
      <c r="Q52" s="33">
        <v>621.09968433887514</v>
      </c>
      <c r="R52" s="34">
        <v>3229</v>
      </c>
      <c r="S52" s="33">
        <v>52061</v>
      </c>
      <c r="T52" s="34">
        <v>493.245</v>
      </c>
      <c r="U52" s="34">
        <v>367.18900000000002</v>
      </c>
      <c r="V52" s="34">
        <v>228.28699999999998</v>
      </c>
      <c r="W52" s="35">
        <v>0.44</v>
      </c>
      <c r="X52" s="34">
        <f t="shared" si="1"/>
        <v>713.66378455999995</v>
      </c>
      <c r="Z52" s="32">
        <v>2018</v>
      </c>
      <c r="AA52" s="37">
        <v>4740.0497432502634</v>
      </c>
      <c r="AB52" s="37">
        <v>133306.83983275536</v>
      </c>
      <c r="AC52" s="37">
        <v>1157.9945836132272</v>
      </c>
      <c r="AD52" s="34">
        <v>3254</v>
      </c>
      <c r="AE52" s="33">
        <v>52615</v>
      </c>
      <c r="AF52" s="34">
        <v>504.51600000000002</v>
      </c>
      <c r="AG52" s="34">
        <v>365.37699999999995</v>
      </c>
      <c r="AH52" s="34">
        <v>270.35900000000004</v>
      </c>
      <c r="AI52" s="35">
        <v>0.437</v>
      </c>
      <c r="AJ52" s="34">
        <f t="shared" si="2"/>
        <v>735.55819087999998</v>
      </c>
      <c r="AL52" s="32">
        <v>2019</v>
      </c>
      <c r="AM52" s="37">
        <v>5006.7243904792203</v>
      </c>
      <c r="AN52" s="37">
        <v>136203.57089914501</v>
      </c>
      <c r="AO52" s="37">
        <v>715.31393105359814</v>
      </c>
      <c r="AP52" s="34">
        <v>3314.3</v>
      </c>
      <c r="AQ52" s="34">
        <v>53005</v>
      </c>
      <c r="AR52" s="34">
        <v>501.36099999999999</v>
      </c>
      <c r="AS52" s="34">
        <v>340.83699999999999</v>
      </c>
      <c r="AT52" s="34">
        <v>260.00400000000002</v>
      </c>
      <c r="AU52" s="35">
        <v>0.436</v>
      </c>
      <c r="AV52" s="34">
        <f t="shared" si="3"/>
        <v>719.00105078000001</v>
      </c>
      <c r="AX52" s="32">
        <v>2020</v>
      </c>
      <c r="AY52" s="37">
        <v>5643.8270048966115</v>
      </c>
      <c r="AZ52" s="37">
        <v>144117.4508980969</v>
      </c>
      <c r="BA52" s="37">
        <v>1417.644291992943</v>
      </c>
      <c r="BB52" s="34">
        <v>3371.8</v>
      </c>
      <c r="BC52" s="33">
        <v>53240</v>
      </c>
      <c r="BD52" s="34">
        <v>451.423</v>
      </c>
      <c r="BE52" s="34">
        <v>330.69299999999998</v>
      </c>
      <c r="BF52" s="34">
        <v>158.422</v>
      </c>
      <c r="BG52" s="35">
        <v>0.441</v>
      </c>
      <c r="BH52" s="34">
        <f t="shared" si="4"/>
        <v>637.14460001999998</v>
      </c>
      <c r="BI52" s="40"/>
      <c r="BJ52" s="32">
        <v>2021</v>
      </c>
      <c r="BK52" s="37">
        <v>5000.8444677715379</v>
      </c>
      <c r="BL52" s="37">
        <v>141761.10583390589</v>
      </c>
      <c r="BM52" s="37">
        <v>566.34231762971785</v>
      </c>
      <c r="BN52" s="34">
        <v>3412</v>
      </c>
      <c r="BO52" s="34">
        <v>53697</v>
      </c>
      <c r="BP52" s="34">
        <v>497.94799999999998</v>
      </c>
      <c r="BQ52" s="34">
        <v>357.36500000000001</v>
      </c>
      <c r="BR52" s="34">
        <v>256.17899999999997</v>
      </c>
      <c r="BS52" s="35">
        <v>0.437</v>
      </c>
      <c r="BT52" s="34">
        <f t="shared" si="5"/>
        <v>721.68689199999994</v>
      </c>
      <c r="BU52" s="40"/>
      <c r="BV52" s="40">
        <v>2022</v>
      </c>
      <c r="BW52" s="37">
        <v>5922.82204</v>
      </c>
      <c r="BX52" s="37">
        <v>138085.74</v>
      </c>
      <c r="BY52" s="37">
        <v>541.86772368002971</v>
      </c>
      <c r="BZ52" s="34">
        <v>3432.7</v>
      </c>
      <c r="CA52" s="36">
        <v>53985</v>
      </c>
      <c r="CB52" s="34">
        <v>465.32100000000003</v>
      </c>
      <c r="CC52" s="34">
        <v>387.98500000000001</v>
      </c>
      <c r="CD52" s="34">
        <v>257.55599999999998</v>
      </c>
      <c r="CE52" s="35">
        <v>0.436</v>
      </c>
      <c r="CF52" s="34">
        <f t="shared" si="6"/>
        <v>702.65307550000011</v>
      </c>
      <c r="CG52" s="40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  <c r="IW52" s="36"/>
      <c r="IX52" s="36"/>
      <c r="IY52" s="36"/>
    </row>
    <row r="53" spans="1:259" ht="13.5" x14ac:dyDescent="0.3">
      <c r="A53" s="2" t="s">
        <v>52</v>
      </c>
      <c r="B53" s="32">
        <v>2016</v>
      </c>
      <c r="C53" s="33">
        <v>4899.6051136717651</v>
      </c>
      <c r="D53" s="33">
        <v>78848.828397079269</v>
      </c>
      <c r="E53" s="33">
        <v>716.94974809184475</v>
      </c>
      <c r="F53" s="34">
        <v>3659</v>
      </c>
      <c r="G53" s="33">
        <v>34857</v>
      </c>
      <c r="H53" s="34">
        <v>407.35700000000003</v>
      </c>
      <c r="I53" s="34">
        <v>37.930999999999997</v>
      </c>
      <c r="J53" s="34">
        <v>1437.8</v>
      </c>
      <c r="K53" s="35">
        <v>0.56399999999999995</v>
      </c>
      <c r="L53" s="34">
        <f t="shared" si="0"/>
        <v>813.52090994000002</v>
      </c>
      <c r="N53" s="32">
        <v>2017</v>
      </c>
      <c r="O53" s="33">
        <v>5102.3728013587033</v>
      </c>
      <c r="P53" s="33">
        <v>81287.860484797435</v>
      </c>
      <c r="Q53" s="33">
        <v>1722.4479419063614</v>
      </c>
      <c r="R53" s="34">
        <v>3680</v>
      </c>
      <c r="S53" s="33">
        <v>35129</v>
      </c>
      <c r="T53" s="34">
        <v>393.63400000000001</v>
      </c>
      <c r="U53" s="34">
        <v>43.313000000000002</v>
      </c>
      <c r="V53" s="34">
        <v>1533</v>
      </c>
      <c r="W53" s="35">
        <v>0.55900000000000005</v>
      </c>
      <c r="X53" s="34">
        <f t="shared" si="1"/>
        <v>827.93025462000003</v>
      </c>
      <c r="Z53" s="32">
        <v>2018</v>
      </c>
      <c r="AA53" s="37">
        <v>5180.7691574283917</v>
      </c>
      <c r="AB53" s="37">
        <v>85639.695612866228</v>
      </c>
      <c r="AC53" s="37">
        <v>770.31124160037643</v>
      </c>
      <c r="AD53" s="34">
        <v>3737</v>
      </c>
      <c r="AE53" s="33">
        <v>35341</v>
      </c>
      <c r="AF53" s="34">
        <v>408.06099999999998</v>
      </c>
      <c r="AG53" s="34">
        <v>35.43</v>
      </c>
      <c r="AH53" s="34">
        <v>573.64099999999996</v>
      </c>
      <c r="AI53" s="35">
        <v>0.55900000000000005</v>
      </c>
      <c r="AJ53" s="34">
        <f t="shared" si="2"/>
        <v>578.87162330000001</v>
      </c>
      <c r="AL53" s="32">
        <v>2019</v>
      </c>
      <c r="AM53" s="37">
        <v>4206.4884708186446</v>
      </c>
      <c r="AN53" s="37">
        <v>89642.90918540729</v>
      </c>
      <c r="AO53" s="37">
        <v>535.64365273673104</v>
      </c>
      <c r="AP53" s="34">
        <v>3775</v>
      </c>
      <c r="AQ53" s="34">
        <v>36348</v>
      </c>
      <c r="AR53" s="34">
        <v>403.04899999999998</v>
      </c>
      <c r="AS53" s="34">
        <v>35.012</v>
      </c>
      <c r="AT53" s="34">
        <v>1482.279</v>
      </c>
      <c r="AU53" s="35">
        <v>0.54400000000000004</v>
      </c>
      <c r="AV53" s="34">
        <f t="shared" si="3"/>
        <v>820.01091778</v>
      </c>
      <c r="AX53" s="32">
        <v>2020</v>
      </c>
      <c r="AY53" s="37">
        <v>5362.5320041772165</v>
      </c>
      <c r="AZ53" s="37">
        <v>91408.384385477111</v>
      </c>
      <c r="BA53" s="37">
        <v>925.75472487007517</v>
      </c>
      <c r="BB53" s="34">
        <v>3792</v>
      </c>
      <c r="BC53" s="33">
        <v>36422</v>
      </c>
      <c r="BD53" s="34">
        <v>374.31799999999998</v>
      </c>
      <c r="BE53" s="34">
        <v>34.920999999999999</v>
      </c>
      <c r="BF53" s="34">
        <v>1401.229</v>
      </c>
      <c r="BG53" s="35">
        <v>0.54300000000000004</v>
      </c>
      <c r="BH53" s="34">
        <f t="shared" si="4"/>
        <v>769.26797443999999</v>
      </c>
      <c r="BI53" s="40"/>
      <c r="BJ53" s="32">
        <v>2021</v>
      </c>
      <c r="BK53" s="37">
        <v>5362.9061206762672</v>
      </c>
      <c r="BL53" s="37">
        <v>89893.642126453487</v>
      </c>
      <c r="BM53" s="37">
        <v>717.4565286340445</v>
      </c>
      <c r="BN53" s="34">
        <v>3826</v>
      </c>
      <c r="BO53" s="34">
        <v>36843</v>
      </c>
      <c r="BP53" s="34">
        <v>424.96199999999999</v>
      </c>
      <c r="BQ53" s="34">
        <v>38.386000000000003</v>
      </c>
      <c r="BR53" s="34">
        <v>1363.761</v>
      </c>
      <c r="BS53" s="35">
        <v>0.55000000000000004</v>
      </c>
      <c r="BT53" s="34">
        <f t="shared" si="5"/>
        <v>811.25037873999997</v>
      </c>
      <c r="BU53" s="40"/>
      <c r="BV53" s="40">
        <v>2022</v>
      </c>
      <c r="BW53" s="37">
        <v>4807.9569300000003</v>
      </c>
      <c r="BX53" s="37">
        <v>85641.42</v>
      </c>
      <c r="BY53" s="37">
        <v>1234.4115874930683</v>
      </c>
      <c r="BZ53" s="34">
        <v>3859</v>
      </c>
      <c r="CA53" s="36">
        <v>37506</v>
      </c>
      <c r="CB53" s="34">
        <v>395.09899999999999</v>
      </c>
      <c r="CC53" s="34">
        <v>37.252000000000002</v>
      </c>
      <c r="CD53" s="34">
        <v>1796.1110000000001</v>
      </c>
      <c r="CE53" s="35">
        <v>0.54100000000000004</v>
      </c>
      <c r="CF53" s="34">
        <f t="shared" si="6"/>
        <v>898.10787058000005</v>
      </c>
      <c r="CG53" s="40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  <c r="IW53" s="36"/>
      <c r="IX53" s="36"/>
      <c r="IY53" s="36"/>
    </row>
    <row r="54" spans="1:259" ht="13.5" x14ac:dyDescent="0.3">
      <c r="A54" s="2" t="s">
        <v>53</v>
      </c>
      <c r="B54" s="32">
        <v>2016</v>
      </c>
      <c r="C54" s="33">
        <v>1641.8296057257301</v>
      </c>
      <c r="D54" s="33">
        <v>16499.665085813627</v>
      </c>
      <c r="E54" s="33">
        <v>207.4727838928988</v>
      </c>
      <c r="F54" s="34">
        <v>483</v>
      </c>
      <c r="G54" s="33">
        <v>8428</v>
      </c>
      <c r="H54" s="34">
        <v>78.451999999999998</v>
      </c>
      <c r="I54" s="34">
        <v>48.353999999999999</v>
      </c>
      <c r="J54" s="34">
        <v>0</v>
      </c>
      <c r="K54" s="35">
        <v>0.376</v>
      </c>
      <c r="L54" s="34">
        <f t="shared" si="0"/>
        <v>99.328355959999996</v>
      </c>
      <c r="N54" s="32">
        <v>2017</v>
      </c>
      <c r="O54" s="33">
        <v>1629.1131548786277</v>
      </c>
      <c r="P54" s="33">
        <v>16506.836783435971</v>
      </c>
      <c r="Q54" s="33">
        <v>15.293830623899028</v>
      </c>
      <c r="R54" s="34">
        <v>490.7</v>
      </c>
      <c r="S54" s="33">
        <v>8394</v>
      </c>
      <c r="T54" s="34">
        <v>78.034000000000006</v>
      </c>
      <c r="U54" s="34">
        <v>50.251000000000005</v>
      </c>
      <c r="V54" s="34">
        <v>0</v>
      </c>
      <c r="W54" s="35">
        <v>0.38</v>
      </c>
      <c r="X54" s="34">
        <f t="shared" si="1"/>
        <v>99.729366740000017</v>
      </c>
      <c r="Z54" s="32">
        <v>2018</v>
      </c>
      <c r="AA54" s="37">
        <v>1710.6718351583704</v>
      </c>
      <c r="AB54" s="37">
        <v>16268.747598640197</v>
      </c>
      <c r="AC54" s="37">
        <v>33.006556898226627</v>
      </c>
      <c r="AD54" s="34">
        <v>492.7</v>
      </c>
      <c r="AE54" s="33">
        <v>8449</v>
      </c>
      <c r="AF54" s="34">
        <v>78.004999999999995</v>
      </c>
      <c r="AG54" s="34">
        <v>49.759</v>
      </c>
      <c r="AH54" s="34">
        <v>0</v>
      </c>
      <c r="AI54" s="35">
        <v>0.38</v>
      </c>
      <c r="AJ54" s="34">
        <f t="shared" si="2"/>
        <v>99.487950659999996</v>
      </c>
      <c r="AL54" s="32">
        <v>2019</v>
      </c>
      <c r="AM54" s="37">
        <v>1666.8743006750678</v>
      </c>
      <c r="AN54" s="37">
        <v>16166.131744668204</v>
      </c>
      <c r="AO54" s="37">
        <v>10.07167538514789</v>
      </c>
      <c r="AP54" s="34">
        <v>496.4</v>
      </c>
      <c r="AQ54" s="34">
        <v>8511</v>
      </c>
      <c r="AR54" s="34">
        <v>78.001999999999995</v>
      </c>
      <c r="AS54" s="34">
        <v>45.994</v>
      </c>
      <c r="AT54" s="34">
        <v>0</v>
      </c>
      <c r="AU54" s="35">
        <v>0.376</v>
      </c>
      <c r="AV54" s="34">
        <f t="shared" si="3"/>
        <v>97.859449560000002</v>
      </c>
      <c r="AX54" s="32">
        <v>2020</v>
      </c>
      <c r="AY54" s="37">
        <v>1589.3532699920365</v>
      </c>
      <c r="AZ54" s="37">
        <v>15413.350501552164</v>
      </c>
      <c r="BA54" s="37">
        <v>38.807244928114017</v>
      </c>
      <c r="BB54" s="34">
        <v>495.9</v>
      </c>
      <c r="BC54" s="33">
        <v>8476</v>
      </c>
      <c r="BD54" s="34">
        <v>75.042000000000002</v>
      </c>
      <c r="BE54" s="34">
        <v>46.930999999999997</v>
      </c>
      <c r="BF54" s="34">
        <v>0</v>
      </c>
      <c r="BG54" s="35">
        <v>0.38100000000000001</v>
      </c>
      <c r="BH54" s="34">
        <f t="shared" si="4"/>
        <v>95.303989940000008</v>
      </c>
      <c r="BI54" s="40"/>
      <c r="BJ54" s="32">
        <v>2021</v>
      </c>
      <c r="BK54" s="37">
        <v>1525.6803480730707</v>
      </c>
      <c r="BL54" s="37">
        <v>14792.864192917546</v>
      </c>
      <c r="BM54" s="37">
        <v>1.2996769534343711</v>
      </c>
      <c r="BN54" s="34">
        <v>499.1</v>
      </c>
      <c r="BO54" s="34">
        <v>8494</v>
      </c>
      <c r="BP54" s="34">
        <v>78.245000000000005</v>
      </c>
      <c r="BQ54" s="34">
        <v>48.867000000000004</v>
      </c>
      <c r="BR54" s="34">
        <v>0</v>
      </c>
      <c r="BS54" s="35">
        <v>0.38200000000000001</v>
      </c>
      <c r="BT54" s="34">
        <f t="shared" si="5"/>
        <v>99.342838580000006</v>
      </c>
      <c r="BU54" s="40"/>
      <c r="BV54" s="40">
        <v>2022</v>
      </c>
      <c r="BW54" s="37">
        <v>1551.5781600000003</v>
      </c>
      <c r="BX54" s="37">
        <v>14743.67</v>
      </c>
      <c r="BY54" s="37">
        <v>125.00458627944047</v>
      </c>
      <c r="BZ54" s="34">
        <v>503.5</v>
      </c>
      <c r="CA54" s="36">
        <v>8511</v>
      </c>
      <c r="CB54" s="34">
        <v>74.198999999999998</v>
      </c>
      <c r="CC54" s="34">
        <v>52.537999999999997</v>
      </c>
      <c r="CD54" s="34">
        <v>0</v>
      </c>
      <c r="CE54" s="35">
        <v>0.38300000000000001</v>
      </c>
      <c r="CF54" s="34">
        <f t="shared" si="6"/>
        <v>96.881756120000006</v>
      </c>
      <c r="CG54" s="40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  <c r="IW54" s="36"/>
      <c r="IX54" s="36"/>
      <c r="IY54" s="36"/>
    </row>
    <row r="55" spans="1:259" ht="14.5" x14ac:dyDescent="0.35">
      <c r="A55" s="2" t="s">
        <v>54</v>
      </c>
      <c r="B55" s="32">
        <v>2016</v>
      </c>
      <c r="C55" s="33">
        <v>828.79804183588317</v>
      </c>
      <c r="D55" s="33">
        <v>15405.663330180805</v>
      </c>
      <c r="E55" s="33">
        <v>121.51029373004245</v>
      </c>
      <c r="F55" s="34">
        <v>972</v>
      </c>
      <c r="G55" s="33">
        <v>4283</v>
      </c>
      <c r="H55" s="34">
        <v>39.218000000000004</v>
      </c>
      <c r="I55" s="34">
        <v>0.27300000000000002</v>
      </c>
      <c r="J55" s="34">
        <v>47.442</v>
      </c>
      <c r="K55" s="282">
        <v>0.90200000000000002</v>
      </c>
      <c r="L55" s="34">
        <f t="shared" si="0"/>
        <v>52.197391220000007</v>
      </c>
      <c r="N55" s="32">
        <v>2017</v>
      </c>
      <c r="O55" s="33">
        <v>716.74197067189516</v>
      </c>
      <c r="P55" s="33">
        <v>15605.861841429398</v>
      </c>
      <c r="Q55" s="33">
        <v>84.792886028175559</v>
      </c>
      <c r="R55" s="34">
        <v>980.5</v>
      </c>
      <c r="S55" s="33">
        <v>4280</v>
      </c>
      <c r="T55" s="34">
        <v>39.347000000000001</v>
      </c>
      <c r="U55" s="34">
        <v>0.223</v>
      </c>
      <c r="V55" s="34">
        <v>49.140999999999998</v>
      </c>
      <c r="W55" s="282">
        <v>0.90400000000000003</v>
      </c>
      <c r="X55" s="34">
        <f t="shared" si="1"/>
        <v>52.765403120000002</v>
      </c>
      <c r="Z55" s="32">
        <v>2018</v>
      </c>
      <c r="AA55" s="37">
        <v>846.23900492859661</v>
      </c>
      <c r="AB55" s="37">
        <v>14602.620462277802</v>
      </c>
      <c r="AC55" s="37">
        <v>139.5210169578182</v>
      </c>
      <c r="AD55" s="34">
        <v>982</v>
      </c>
      <c r="AE55" s="33">
        <v>4305</v>
      </c>
      <c r="AF55" s="34">
        <v>39.154000000000003</v>
      </c>
      <c r="AG55" s="34">
        <v>0.24199999999999999</v>
      </c>
      <c r="AH55" s="34">
        <v>48.366999999999997</v>
      </c>
      <c r="AI55" s="282">
        <v>0.9</v>
      </c>
      <c r="AJ55" s="34">
        <f t="shared" si="2"/>
        <v>52.370774780000005</v>
      </c>
      <c r="AL55" s="32">
        <v>2019</v>
      </c>
      <c r="AM55" s="37">
        <v>894.73699827113467</v>
      </c>
      <c r="AN55" s="37">
        <v>15001.2511610411</v>
      </c>
      <c r="AO55" s="37">
        <v>272.87629625577455</v>
      </c>
      <c r="AP55" s="34">
        <v>990.5</v>
      </c>
      <c r="AQ55" s="34">
        <v>4314</v>
      </c>
      <c r="AR55" s="34">
        <v>41.511000000000003</v>
      </c>
      <c r="AS55" s="34">
        <v>0.23400000000000001</v>
      </c>
      <c r="AT55" s="34">
        <v>46.911000000000001</v>
      </c>
      <c r="AU55" s="282">
        <v>0.9</v>
      </c>
      <c r="AV55" s="34">
        <f t="shared" si="3"/>
        <v>54.329599260000002</v>
      </c>
      <c r="AX55" s="32">
        <v>2020</v>
      </c>
      <c r="AY55" s="37">
        <v>916.63913646915898</v>
      </c>
      <c r="AZ55" s="37">
        <v>15521.851212579293</v>
      </c>
      <c r="BA55" s="37">
        <v>154.13589557366959</v>
      </c>
      <c r="BB55" s="34">
        <v>961</v>
      </c>
      <c r="BC55" s="33">
        <v>4313</v>
      </c>
      <c r="BD55" s="34">
        <v>41.963999999999999</v>
      </c>
      <c r="BE55" s="34">
        <v>0.14099999999999999</v>
      </c>
      <c r="BF55" s="34">
        <v>56.884999999999998</v>
      </c>
      <c r="BG55" s="35">
        <v>0.89600000000000002</v>
      </c>
      <c r="BH55" s="34">
        <f t="shared" si="4"/>
        <v>57.446398840000001</v>
      </c>
      <c r="BI55" s="40"/>
      <c r="BJ55" s="32">
        <v>2021</v>
      </c>
      <c r="BK55" s="37">
        <v>786.21049918076108</v>
      </c>
      <c r="BL55" s="37">
        <v>14563.333739429174</v>
      </c>
      <c r="BM55" s="37">
        <v>156.15866604995767</v>
      </c>
      <c r="BN55" s="34">
        <v>948.1</v>
      </c>
      <c r="BO55" s="34">
        <v>4330</v>
      </c>
      <c r="BP55" s="34">
        <v>42.536000000000001</v>
      </c>
      <c r="BQ55" s="34">
        <v>0.15</v>
      </c>
      <c r="BR55" s="34">
        <v>47.69</v>
      </c>
      <c r="BS55" s="35">
        <v>0.89700000000000002</v>
      </c>
      <c r="BT55" s="34">
        <f t="shared" si="5"/>
        <v>55.529519999999998</v>
      </c>
      <c r="BU55" s="40"/>
      <c r="BV55" s="40">
        <v>2022</v>
      </c>
      <c r="BW55" s="37">
        <v>994.25900000000001</v>
      </c>
      <c r="BX55" s="37">
        <v>13531.13</v>
      </c>
      <c r="BY55" s="37">
        <v>72.468446826367455</v>
      </c>
      <c r="BZ55" s="34">
        <v>949</v>
      </c>
      <c r="CA55" s="36">
        <v>4337</v>
      </c>
      <c r="CB55" s="34">
        <v>37.959000000000003</v>
      </c>
      <c r="CC55" s="34">
        <v>0.20599999999999999</v>
      </c>
      <c r="CD55" s="34">
        <v>45.125</v>
      </c>
      <c r="CE55" s="35">
        <v>0.90100000000000002</v>
      </c>
      <c r="CF55" s="34">
        <f t="shared" si="6"/>
        <v>50.281325940000002</v>
      </c>
      <c r="CG55" s="40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  <c r="IW55" s="36"/>
      <c r="IX55" s="36"/>
      <c r="IY55" s="36"/>
    </row>
    <row r="56" spans="1:259" ht="14.5" x14ac:dyDescent="0.35">
      <c r="A56" s="2" t="s">
        <v>55</v>
      </c>
      <c r="B56" s="32">
        <v>2016</v>
      </c>
      <c r="C56" s="33">
        <v>1118.585765032406</v>
      </c>
      <c r="D56" s="33">
        <v>12567.999183866481</v>
      </c>
      <c r="E56" s="33">
        <v>4.8878730793080605</v>
      </c>
      <c r="F56" s="34">
        <v>480.1</v>
      </c>
      <c r="G56" s="33">
        <v>6778</v>
      </c>
      <c r="H56" s="34">
        <v>63.593000000000004</v>
      </c>
      <c r="I56" s="34">
        <v>24.041</v>
      </c>
      <c r="J56" s="34">
        <v>0</v>
      </c>
      <c r="K56" s="282">
        <v>0.42799999999999999</v>
      </c>
      <c r="L56" s="34">
        <f t="shared" si="0"/>
        <v>73.972461340000009</v>
      </c>
      <c r="N56" s="32">
        <v>2017</v>
      </c>
      <c r="O56" s="33">
        <v>1062.0526946907016</v>
      </c>
      <c r="P56" s="33">
        <v>14359.358943138825</v>
      </c>
      <c r="Q56" s="33">
        <v>171.20755558167525</v>
      </c>
      <c r="R56" s="34">
        <v>483.8</v>
      </c>
      <c r="S56" s="33">
        <v>6966</v>
      </c>
      <c r="T56" s="34">
        <v>64.42</v>
      </c>
      <c r="U56" s="34">
        <v>18.07</v>
      </c>
      <c r="V56" s="34">
        <v>0</v>
      </c>
      <c r="W56" s="282">
        <v>0.41799999999999998</v>
      </c>
      <c r="X56" s="34">
        <f t="shared" si="1"/>
        <v>72.221541799999997</v>
      </c>
      <c r="Z56" s="32">
        <v>2018</v>
      </c>
      <c r="AA56" s="37">
        <v>1122.6676197309068</v>
      </c>
      <c r="AB56" s="37">
        <v>16561.767981050158</v>
      </c>
      <c r="AC56" s="37">
        <v>96.214550408621605</v>
      </c>
      <c r="AD56" s="34">
        <v>476.4</v>
      </c>
      <c r="AE56" s="33">
        <v>7056</v>
      </c>
      <c r="AF56" s="34">
        <v>67.563000000000002</v>
      </c>
      <c r="AG56" s="34">
        <v>18.695</v>
      </c>
      <c r="AH56" s="34">
        <v>0</v>
      </c>
      <c r="AI56" s="282">
        <v>0.41599999999999998</v>
      </c>
      <c r="AJ56" s="34">
        <f t="shared" si="2"/>
        <v>75.634379300000006</v>
      </c>
      <c r="AL56" s="32">
        <v>2019</v>
      </c>
      <c r="AM56" s="37">
        <v>1060.1765054810433</v>
      </c>
      <c r="AN56" s="37">
        <v>16833.259005227115</v>
      </c>
      <c r="AO56" s="37">
        <v>78.023199551176461</v>
      </c>
      <c r="AP56" s="34">
        <v>477.4</v>
      </c>
      <c r="AQ56" s="34">
        <v>7060</v>
      </c>
      <c r="AR56" s="34">
        <v>70.492999999999995</v>
      </c>
      <c r="AS56" s="34">
        <v>14.707000000000001</v>
      </c>
      <c r="AT56" s="34">
        <v>0</v>
      </c>
      <c r="AU56" s="282">
        <v>0.41599999999999998</v>
      </c>
      <c r="AV56" s="34">
        <f t="shared" si="3"/>
        <v>76.842600179999991</v>
      </c>
      <c r="AX56" s="32">
        <v>2020</v>
      </c>
      <c r="AY56" s="37">
        <v>958.20518215211223</v>
      </c>
      <c r="AZ56" s="37">
        <v>19911.250985693074</v>
      </c>
      <c r="BA56" s="37">
        <v>8.9135413505880781</v>
      </c>
      <c r="BB56" s="34">
        <v>501.5</v>
      </c>
      <c r="BC56" s="33">
        <v>7097</v>
      </c>
      <c r="BD56" s="34">
        <v>65.819000000000003</v>
      </c>
      <c r="BE56" s="34">
        <v>16.381</v>
      </c>
      <c r="BF56" s="34">
        <v>0</v>
      </c>
      <c r="BG56" s="282">
        <v>0.41499999999999998</v>
      </c>
      <c r="BH56" s="34">
        <f t="shared" si="4"/>
        <v>72.891332939999998</v>
      </c>
      <c r="BI56" s="40"/>
      <c r="BJ56" s="32">
        <v>2021</v>
      </c>
      <c r="BK56" s="37">
        <v>903.63202785095132</v>
      </c>
      <c r="BL56" s="37">
        <v>20018.996976215643</v>
      </c>
      <c r="BM56" s="37">
        <v>0</v>
      </c>
      <c r="BN56" s="34">
        <v>502.2</v>
      </c>
      <c r="BO56" s="34">
        <v>7068</v>
      </c>
      <c r="BP56" s="34">
        <v>71.599000000000004</v>
      </c>
      <c r="BQ56" s="34">
        <v>16.478000000000002</v>
      </c>
      <c r="BR56" s="34">
        <v>0</v>
      </c>
      <c r="BS56" s="282">
        <v>0.41899999999999998</v>
      </c>
      <c r="BT56" s="34">
        <f t="shared" si="5"/>
        <v>78.713211720000004</v>
      </c>
      <c r="BU56" s="40"/>
      <c r="BV56" s="40">
        <v>2022</v>
      </c>
      <c r="BW56" s="37">
        <v>894.94961000000001</v>
      </c>
      <c r="BX56" s="37">
        <v>19002.45</v>
      </c>
      <c r="BY56" s="37">
        <v>0</v>
      </c>
      <c r="BZ56" s="34">
        <v>500.9</v>
      </c>
      <c r="CA56" s="36">
        <v>7316</v>
      </c>
      <c r="CB56" s="34">
        <v>63.06</v>
      </c>
      <c r="CC56" s="34">
        <v>21.31</v>
      </c>
      <c r="CD56" s="34">
        <v>0</v>
      </c>
      <c r="CE56" s="35">
        <v>0.40699999999999997</v>
      </c>
      <c r="CF56" s="34">
        <f t="shared" si="6"/>
        <v>72.260379400000005</v>
      </c>
      <c r="CG56" s="40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  <c r="IW56" s="36"/>
      <c r="IX56" s="36"/>
      <c r="IY56" s="36"/>
    </row>
    <row r="57" spans="1:259" ht="13.5" x14ac:dyDescent="0.3">
      <c r="A57" s="2" t="s">
        <v>56</v>
      </c>
      <c r="B57" s="32">
        <v>2016</v>
      </c>
      <c r="C57" s="33">
        <v>1627.0955890414464</v>
      </c>
      <c r="D57" s="33">
        <v>46604.275944228095</v>
      </c>
      <c r="E57" s="33">
        <v>68.295534665395394</v>
      </c>
      <c r="F57" s="34">
        <v>986.3</v>
      </c>
      <c r="G57" s="33">
        <v>21433</v>
      </c>
      <c r="H57" s="34">
        <v>211.3</v>
      </c>
      <c r="I57" s="34">
        <v>67.600000000000009</v>
      </c>
      <c r="J57" s="34">
        <v>0</v>
      </c>
      <c r="K57" s="35">
        <v>0.377</v>
      </c>
      <c r="L57" s="34">
        <f t="shared" si="0"/>
        <v>240.48562400000003</v>
      </c>
      <c r="N57" s="32">
        <v>2017</v>
      </c>
      <c r="O57" s="33">
        <v>2034.0130772588439</v>
      </c>
      <c r="P57" s="33">
        <v>48924.851784540602</v>
      </c>
      <c r="Q57" s="33">
        <v>32.592524280717505</v>
      </c>
      <c r="R57" s="34">
        <v>1000.7</v>
      </c>
      <c r="S57" s="33">
        <v>21633</v>
      </c>
      <c r="T57" s="34">
        <v>209.654</v>
      </c>
      <c r="U57" s="34">
        <v>77.084000000000003</v>
      </c>
      <c r="V57" s="34">
        <v>0</v>
      </c>
      <c r="W57" s="35">
        <v>0.377</v>
      </c>
      <c r="X57" s="34">
        <f t="shared" si="1"/>
        <v>242.93424615999999</v>
      </c>
      <c r="Z57" s="32">
        <v>2018</v>
      </c>
      <c r="AA57" s="37">
        <v>2280.1910570048872</v>
      </c>
      <c r="AB57" s="37">
        <v>52224.17067880839</v>
      </c>
      <c r="AC57" s="37">
        <v>224.03939377454893</v>
      </c>
      <c r="AD57" s="34">
        <v>1021.2</v>
      </c>
      <c r="AE57" s="33">
        <v>21842</v>
      </c>
      <c r="AF57" s="34">
        <v>236.262</v>
      </c>
      <c r="AG57" s="34">
        <v>62.164000000000001</v>
      </c>
      <c r="AH57" s="34">
        <v>0</v>
      </c>
      <c r="AI57" s="35">
        <v>0.377</v>
      </c>
      <c r="AJ57" s="34">
        <f t="shared" si="2"/>
        <v>263.10068536</v>
      </c>
      <c r="AL57" s="32">
        <v>2019</v>
      </c>
      <c r="AM57" s="37">
        <v>1991.172144113619</v>
      </c>
      <c r="AN57" s="37">
        <v>52839.226411659038</v>
      </c>
      <c r="AO57" s="37">
        <v>126.12965205412125</v>
      </c>
      <c r="AP57" s="34">
        <v>1031</v>
      </c>
      <c r="AQ57" s="34">
        <v>21896</v>
      </c>
      <c r="AR57" s="34">
        <v>236.51300000000001</v>
      </c>
      <c r="AS57" s="34">
        <v>56.68</v>
      </c>
      <c r="AT57" s="34">
        <v>0</v>
      </c>
      <c r="AU57" s="35">
        <v>0.377</v>
      </c>
      <c r="AV57" s="34">
        <f t="shared" si="3"/>
        <v>260.98402320000002</v>
      </c>
      <c r="AX57" s="32">
        <v>2020</v>
      </c>
      <c r="AY57" s="37">
        <v>2251.609770361857</v>
      </c>
      <c r="AZ57" s="37">
        <v>54432.227966527185</v>
      </c>
      <c r="BA57" s="37">
        <v>195.69090444639147</v>
      </c>
      <c r="BB57" s="34">
        <v>1050.7</v>
      </c>
      <c r="BC57" s="33">
        <v>22006</v>
      </c>
      <c r="BD57" s="34">
        <v>227.113</v>
      </c>
      <c r="BE57" s="34">
        <v>56.158999999999999</v>
      </c>
      <c r="BF57" s="34">
        <v>0</v>
      </c>
      <c r="BG57" s="35">
        <v>0.376</v>
      </c>
      <c r="BH57" s="34">
        <f t="shared" si="4"/>
        <v>251.35908666</v>
      </c>
      <c r="BI57" s="40"/>
      <c r="BJ57" s="32">
        <v>2021</v>
      </c>
      <c r="BK57" s="37">
        <v>2139.4585843000796</v>
      </c>
      <c r="BL57" s="37">
        <v>54582.071349101476</v>
      </c>
      <c r="BM57" s="37">
        <v>44.183517013168277</v>
      </c>
      <c r="BN57" s="34">
        <v>1062.7</v>
      </c>
      <c r="BO57" s="34">
        <v>22249</v>
      </c>
      <c r="BP57" s="34">
        <v>222.4</v>
      </c>
      <c r="BQ57" s="34">
        <v>84.036000000000001</v>
      </c>
      <c r="BR57" s="34">
        <v>0</v>
      </c>
      <c r="BS57" s="35">
        <v>0.38</v>
      </c>
      <c r="BT57" s="34">
        <f t="shared" si="5"/>
        <v>258.68170264000003</v>
      </c>
      <c r="BU57" s="40"/>
      <c r="BV57" s="40">
        <v>2022</v>
      </c>
      <c r="BW57" s="37">
        <v>2116.3803900000003</v>
      </c>
      <c r="BX57" s="37">
        <v>51802.15</v>
      </c>
      <c r="BY57" s="37">
        <v>22.126705447383809</v>
      </c>
      <c r="BZ57" s="34">
        <v>1060.2</v>
      </c>
      <c r="CA57" s="36">
        <v>22336</v>
      </c>
      <c r="CB57" s="34">
        <v>210.09899999999999</v>
      </c>
      <c r="CC57" s="34">
        <v>82.951999999999998</v>
      </c>
      <c r="CD57" s="34">
        <v>0</v>
      </c>
      <c r="CE57" s="35">
        <v>0.379</v>
      </c>
      <c r="CF57" s="34">
        <f t="shared" si="6"/>
        <v>245.91269647999999</v>
      </c>
      <c r="CG57" s="40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  <c r="IW57" s="36"/>
      <c r="IX57" s="36"/>
      <c r="IY57" s="36"/>
    </row>
    <row r="58" spans="1:259" ht="13.5" x14ac:dyDescent="0.3">
      <c r="A58" s="2" t="s">
        <v>57</v>
      </c>
      <c r="B58" s="32">
        <v>2016</v>
      </c>
      <c r="C58" s="33">
        <v>6277.3461686091778</v>
      </c>
      <c r="D58" s="33">
        <v>124587.96724228092</v>
      </c>
      <c r="E58" s="33">
        <v>3060.5606521046175</v>
      </c>
      <c r="F58" s="34">
        <v>6510.2</v>
      </c>
      <c r="G58" s="33">
        <v>30181</v>
      </c>
      <c r="H58" s="34">
        <v>445.61200000000002</v>
      </c>
      <c r="I58" s="34">
        <v>259.44900000000001</v>
      </c>
      <c r="J58" s="34">
        <v>0</v>
      </c>
      <c r="K58" s="35">
        <v>0.72499999999999998</v>
      </c>
      <c r="L58" s="34">
        <f t="shared" si="0"/>
        <v>557.62651126000003</v>
      </c>
      <c r="N58" s="32">
        <v>2017</v>
      </c>
      <c r="O58" s="33">
        <v>5919.0952294606604</v>
      </c>
      <c r="P58" s="33">
        <v>128094.11722363369</v>
      </c>
      <c r="Q58" s="33">
        <v>1015.8881924494683</v>
      </c>
      <c r="R58" s="34">
        <v>6536.8</v>
      </c>
      <c r="S58" s="33">
        <v>30403</v>
      </c>
      <c r="T58" s="34">
        <v>463.05799999999999</v>
      </c>
      <c r="U58" s="34">
        <v>261.786</v>
      </c>
      <c r="V58" s="34">
        <v>0</v>
      </c>
      <c r="W58" s="35">
        <v>0.72399999999999998</v>
      </c>
      <c r="X58" s="34">
        <f t="shared" si="1"/>
        <v>576.08148763999998</v>
      </c>
      <c r="Z58" s="32">
        <v>2018</v>
      </c>
      <c r="AA58" s="37">
        <v>6236.1981648963765</v>
      </c>
      <c r="AB58" s="37">
        <v>128707.74735398518</v>
      </c>
      <c r="AC58" s="37">
        <v>2151.6723713503184</v>
      </c>
      <c r="AD58" s="34">
        <v>6626.1</v>
      </c>
      <c r="AE58" s="33">
        <v>30653</v>
      </c>
      <c r="AF58" s="34">
        <v>465.97699999999998</v>
      </c>
      <c r="AG58" s="34">
        <v>269.28399999999999</v>
      </c>
      <c r="AH58" s="34">
        <v>0</v>
      </c>
      <c r="AI58" s="35">
        <v>0.72299999999999998</v>
      </c>
      <c r="AJ58" s="34">
        <f t="shared" si="2"/>
        <v>582.23767415999998</v>
      </c>
      <c r="AL58" s="32">
        <v>2019</v>
      </c>
      <c r="AM58" s="37">
        <v>6697.3134233153687</v>
      </c>
      <c r="AN58" s="37">
        <v>129794.06699217958</v>
      </c>
      <c r="AO58" s="37">
        <v>2656.3063738220671</v>
      </c>
      <c r="AP58" s="34">
        <v>6691.9</v>
      </c>
      <c r="AQ58" s="34">
        <v>30993</v>
      </c>
      <c r="AR58" s="34">
        <v>483.625</v>
      </c>
      <c r="AS58" s="34">
        <v>262.79899999999998</v>
      </c>
      <c r="AT58" s="34">
        <v>0</v>
      </c>
      <c r="AU58" s="35">
        <v>0.71899999999999997</v>
      </c>
      <c r="AV58" s="34">
        <f t="shared" si="3"/>
        <v>597.08584025999994</v>
      </c>
      <c r="AX58" s="32">
        <v>2020</v>
      </c>
      <c r="AY58" s="37">
        <v>6858.0036524767165</v>
      </c>
      <c r="AZ58" s="37">
        <v>134389.94990444052</v>
      </c>
      <c r="BA58" s="37">
        <v>1766.1170077446388</v>
      </c>
      <c r="BB58" s="34">
        <v>6681.4</v>
      </c>
      <c r="BC58" s="33">
        <v>31191</v>
      </c>
      <c r="BD58" s="34">
        <v>457.16199999999998</v>
      </c>
      <c r="BE58" s="34">
        <v>283.48500000000001</v>
      </c>
      <c r="BF58" s="34">
        <v>0</v>
      </c>
      <c r="BG58" s="35">
        <v>0.71599999999999997</v>
      </c>
      <c r="BH58" s="34">
        <f t="shared" si="4"/>
        <v>579.55381390000002</v>
      </c>
      <c r="BI58" s="40"/>
      <c r="BJ58" s="32">
        <v>2021</v>
      </c>
      <c r="BK58" s="37">
        <v>6555.1553265856228</v>
      </c>
      <c r="BL58" s="37">
        <v>134469.71418908561</v>
      </c>
      <c r="BM58" s="37">
        <v>1445.9675016390868</v>
      </c>
      <c r="BN58" s="34">
        <v>6752</v>
      </c>
      <c r="BO58" s="34">
        <v>31623</v>
      </c>
      <c r="BP58" s="34">
        <v>496.18900000000002</v>
      </c>
      <c r="BQ58" s="34">
        <v>306.91299999999995</v>
      </c>
      <c r="BR58" s="34">
        <v>0</v>
      </c>
      <c r="BS58" s="35">
        <v>0.71099999999999997</v>
      </c>
      <c r="BT58" s="34">
        <f t="shared" si="5"/>
        <v>628.69561862</v>
      </c>
      <c r="BU58" s="40"/>
      <c r="BV58" s="40">
        <v>2022</v>
      </c>
      <c r="BW58" s="37">
        <v>6778.7639999999992</v>
      </c>
      <c r="BX58" s="37">
        <v>127040.76</v>
      </c>
      <c r="BY58" s="37">
        <v>1628.1089373735754</v>
      </c>
      <c r="BZ58" s="34">
        <v>6823.7</v>
      </c>
      <c r="CA58" s="36">
        <v>31993</v>
      </c>
      <c r="CB58" s="34">
        <v>467.52100000000002</v>
      </c>
      <c r="CC58" s="34">
        <v>298.69599999999997</v>
      </c>
      <c r="CD58" s="34">
        <v>0</v>
      </c>
      <c r="CE58" s="35">
        <v>0.71299999999999997</v>
      </c>
      <c r="CF58" s="34">
        <f t="shared" si="6"/>
        <v>596.48001104000002</v>
      </c>
      <c r="CG58" s="40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  <c r="IW58" s="36"/>
      <c r="IX58" s="36"/>
      <c r="IY58" s="36"/>
    </row>
    <row r="59" spans="1:259" ht="13.5" x14ac:dyDescent="0.3">
      <c r="A59" s="2" t="s">
        <v>58</v>
      </c>
      <c r="B59" s="32">
        <v>2016</v>
      </c>
      <c r="C59" s="33">
        <v>2594.1471749861043</v>
      </c>
      <c r="D59" s="33">
        <v>43507.807301251734</v>
      </c>
      <c r="E59" s="33">
        <v>81.118593243966046</v>
      </c>
      <c r="F59" s="34">
        <v>818.6</v>
      </c>
      <c r="G59" s="33">
        <v>25710</v>
      </c>
      <c r="H59" s="34">
        <v>230.98400000000001</v>
      </c>
      <c r="I59" s="34">
        <v>88.16</v>
      </c>
      <c r="J59" s="34">
        <v>0.95299999999999996</v>
      </c>
      <c r="K59" s="35">
        <v>0.26300000000000001</v>
      </c>
      <c r="L59" s="34">
        <f t="shared" si="0"/>
        <v>269.30455669999998</v>
      </c>
      <c r="N59" s="32">
        <v>2017</v>
      </c>
      <c r="O59" s="33">
        <v>2413.2830394210114</v>
      </c>
      <c r="P59" s="33">
        <v>44021.428158984832</v>
      </c>
      <c r="Q59" s="33">
        <v>68.404692553357904</v>
      </c>
      <c r="R59" s="34">
        <v>832</v>
      </c>
      <c r="S59" s="33">
        <v>26382</v>
      </c>
      <c r="T59" s="34">
        <v>233.07599999999999</v>
      </c>
      <c r="U59" s="34">
        <v>88.326999999999998</v>
      </c>
      <c r="V59" s="34">
        <v>2.3380000000000001</v>
      </c>
      <c r="W59" s="35">
        <v>0.26</v>
      </c>
      <c r="X59" s="34">
        <f t="shared" si="1"/>
        <v>271.84413078</v>
      </c>
      <c r="Z59" s="32">
        <v>2018</v>
      </c>
      <c r="AA59" s="37">
        <v>2575.8132581226914</v>
      </c>
      <c r="AB59" s="37">
        <v>44208.802791961331</v>
      </c>
      <c r="AC59" s="37">
        <v>115.52207257275829</v>
      </c>
      <c r="AD59" s="34">
        <v>843.1</v>
      </c>
      <c r="AE59" s="33">
        <v>26904</v>
      </c>
      <c r="AF59" s="34">
        <v>230.87100000000001</v>
      </c>
      <c r="AG59" s="34">
        <v>89.222999999999999</v>
      </c>
      <c r="AH59" s="34">
        <v>0.47399999999999998</v>
      </c>
      <c r="AI59" s="35">
        <v>0.251</v>
      </c>
      <c r="AJ59" s="34">
        <f t="shared" si="2"/>
        <v>269.52063942000001</v>
      </c>
      <c r="AL59" s="32">
        <v>2019</v>
      </c>
      <c r="AM59" s="37">
        <v>2687.8649218042333</v>
      </c>
      <c r="AN59" s="37">
        <v>45075.158910679798</v>
      </c>
      <c r="AO59" s="37">
        <v>71.877954219807236</v>
      </c>
      <c r="AP59" s="34">
        <v>863.5</v>
      </c>
      <c r="AQ59" s="34">
        <v>27579</v>
      </c>
      <c r="AR59" s="34">
        <v>231.13</v>
      </c>
      <c r="AS59" s="34">
        <v>91.245000000000005</v>
      </c>
      <c r="AT59" s="34">
        <v>0.503</v>
      </c>
      <c r="AU59" s="35">
        <v>0.248</v>
      </c>
      <c r="AV59" s="34">
        <f t="shared" si="3"/>
        <v>270.66047960000003</v>
      </c>
      <c r="AX59" s="32">
        <v>2020</v>
      </c>
      <c r="AY59" s="37">
        <v>2654.3313747630878</v>
      </c>
      <c r="AZ59" s="37">
        <v>47709.141922121737</v>
      </c>
      <c r="BA59" s="37">
        <v>68.646416032152914</v>
      </c>
      <c r="BB59" s="34">
        <v>882.2</v>
      </c>
      <c r="BC59" s="33">
        <v>27927</v>
      </c>
      <c r="BD59" s="34">
        <v>222.53100000000001</v>
      </c>
      <c r="BE59" s="34">
        <v>88.947000000000003</v>
      </c>
      <c r="BF59" s="34">
        <v>1.1439999999999999</v>
      </c>
      <c r="BG59" s="35">
        <v>0.254</v>
      </c>
      <c r="BH59" s="34">
        <f t="shared" si="4"/>
        <v>261.24311618000002</v>
      </c>
      <c r="BI59" s="40"/>
      <c r="BJ59" s="32">
        <v>2021</v>
      </c>
      <c r="BK59" s="37">
        <v>2415.1944734608524</v>
      </c>
      <c r="BL59" s="37">
        <v>48195.556073995765</v>
      </c>
      <c r="BM59" s="37">
        <v>16.957589172099052</v>
      </c>
      <c r="BN59" s="34">
        <v>904</v>
      </c>
      <c r="BO59" s="34">
        <v>28391</v>
      </c>
      <c r="BP59" s="34">
        <v>249.476</v>
      </c>
      <c r="BQ59" s="34">
        <v>83.686999999999998</v>
      </c>
      <c r="BR59" s="34">
        <v>0.69599999999999995</v>
      </c>
      <c r="BS59" s="35">
        <v>0.252</v>
      </c>
      <c r="BT59" s="34">
        <f t="shared" si="5"/>
        <v>285.79571097999997</v>
      </c>
      <c r="BU59" s="40"/>
      <c r="BV59" s="40">
        <v>2022</v>
      </c>
      <c r="BW59" s="37">
        <v>2339.2367792062496</v>
      </c>
      <c r="BX59" s="37">
        <v>45246.26</v>
      </c>
      <c r="BY59" s="37">
        <v>71.410149964985408</v>
      </c>
      <c r="BZ59" s="34">
        <v>916.9</v>
      </c>
      <c r="CA59" s="36">
        <v>28675</v>
      </c>
      <c r="CB59" s="34">
        <v>248.08599999999998</v>
      </c>
      <c r="CC59" s="34">
        <v>71.244</v>
      </c>
      <c r="CD59" s="34">
        <v>0.42099999999999999</v>
      </c>
      <c r="CE59" s="35">
        <v>0.25600000000000001</v>
      </c>
      <c r="CF59" s="34">
        <f t="shared" si="6"/>
        <v>278.95901765999997</v>
      </c>
      <c r="CG59" s="40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  <c r="IX59" s="36"/>
      <c r="IY59" s="36"/>
    </row>
    <row r="60" spans="1:259" ht="13.5" x14ac:dyDescent="0.3">
      <c r="A60" s="2" t="s">
        <v>59</v>
      </c>
      <c r="B60" s="32">
        <v>2016</v>
      </c>
      <c r="C60" s="33">
        <v>3646.6002112378301</v>
      </c>
      <c r="D60" s="33">
        <v>90642.741489847002</v>
      </c>
      <c r="E60" s="33">
        <v>259.75655072194297</v>
      </c>
      <c r="F60" s="34">
        <v>4335.5</v>
      </c>
      <c r="G60" s="33">
        <v>23049</v>
      </c>
      <c r="H60" s="34">
        <v>307.51600000000002</v>
      </c>
      <c r="I60" s="34">
        <v>39.32</v>
      </c>
      <c r="J60" s="34">
        <v>2.58</v>
      </c>
      <c r="K60" s="35">
        <v>0.7</v>
      </c>
      <c r="L60" s="34">
        <f t="shared" si="0"/>
        <v>325.19145480000003</v>
      </c>
      <c r="N60" s="32">
        <v>2017</v>
      </c>
      <c r="O60" s="33">
        <v>3592.0830596365745</v>
      </c>
      <c r="P60" s="33">
        <v>93221.434830576341</v>
      </c>
      <c r="Q60" s="33">
        <v>410.35095125436544</v>
      </c>
      <c r="R60" s="34">
        <v>4334.5</v>
      </c>
      <c r="S60" s="33">
        <v>23054</v>
      </c>
      <c r="T60" s="34">
        <v>303.14400000000001</v>
      </c>
      <c r="U60" s="34">
        <v>40.779000000000003</v>
      </c>
      <c r="V60" s="34">
        <v>2.5419999999999998</v>
      </c>
      <c r="W60" s="35">
        <v>0.70299999999999996</v>
      </c>
      <c r="X60" s="34">
        <f t="shared" si="1"/>
        <v>321.43906165999999</v>
      </c>
      <c r="Z60" s="32">
        <v>2018</v>
      </c>
      <c r="AA60" s="37">
        <v>3558.8629124320782</v>
      </c>
      <c r="AB60" s="37">
        <v>94291.210849739233</v>
      </c>
      <c r="AC60" s="37">
        <v>241.70017083785586</v>
      </c>
      <c r="AD60" s="34">
        <v>4371.8999999999996</v>
      </c>
      <c r="AE60" s="33">
        <v>23080</v>
      </c>
      <c r="AF60" s="34">
        <v>304.84399999999999</v>
      </c>
      <c r="AG60" s="34">
        <v>41.579000000000001</v>
      </c>
      <c r="AH60" s="34">
        <v>2.8279999999999998</v>
      </c>
      <c r="AI60" s="35">
        <v>0.70199999999999996</v>
      </c>
      <c r="AJ60" s="34">
        <f t="shared" si="2"/>
        <v>323.56198825999996</v>
      </c>
      <c r="AL60" s="32">
        <v>2019</v>
      </c>
      <c r="AM60" s="37">
        <v>3923.4089605872737</v>
      </c>
      <c r="AN60" s="37">
        <v>94815.468764401579</v>
      </c>
      <c r="AO60" s="37">
        <v>325.66237523360689</v>
      </c>
      <c r="AP60" s="34">
        <v>4393.8</v>
      </c>
      <c r="AQ60" s="34">
        <v>23017</v>
      </c>
      <c r="AR60" s="34">
        <v>298.58</v>
      </c>
      <c r="AS60" s="34">
        <v>40.942999999999998</v>
      </c>
      <c r="AT60" s="34">
        <v>2.6619999999999999</v>
      </c>
      <c r="AU60" s="35">
        <v>0.7</v>
      </c>
      <c r="AV60" s="34">
        <f t="shared" si="3"/>
        <v>316.97839901999998</v>
      </c>
      <c r="AX60" s="32">
        <v>2020</v>
      </c>
      <c r="AY60" s="37">
        <v>3914.7234156971244</v>
      </c>
      <c r="AZ60" s="37">
        <v>96265.786669725989</v>
      </c>
      <c r="BA60" s="37">
        <v>367.79111912898804</v>
      </c>
      <c r="BB60" s="34">
        <v>4426.5</v>
      </c>
      <c r="BC60" s="33">
        <v>23086</v>
      </c>
      <c r="BD60" s="34">
        <v>276.87400000000002</v>
      </c>
      <c r="BE60" s="34">
        <v>46.844999999999999</v>
      </c>
      <c r="BF60" s="34">
        <v>2.4039999999999999</v>
      </c>
      <c r="BG60" s="35">
        <v>0.69599999999999995</v>
      </c>
      <c r="BH60" s="34">
        <f t="shared" si="4"/>
        <v>297.75058469999999</v>
      </c>
      <c r="BI60" s="40"/>
      <c r="BJ60" s="32">
        <v>2021</v>
      </c>
      <c r="BK60" s="37">
        <v>3696.7369378435515</v>
      </c>
      <c r="BL60" s="37">
        <v>97246.495208641645</v>
      </c>
      <c r="BM60" s="37">
        <v>258.82823973014911</v>
      </c>
      <c r="BN60" s="34">
        <v>4452.1000000000004</v>
      </c>
      <c r="BO60" s="34">
        <v>23110</v>
      </c>
      <c r="BP60" s="34">
        <v>303.53199999999998</v>
      </c>
      <c r="BQ60" s="34">
        <v>49.844000000000001</v>
      </c>
      <c r="BR60" s="34">
        <v>2.9430000000000001</v>
      </c>
      <c r="BS60" s="35">
        <v>0.69599999999999995</v>
      </c>
      <c r="BT60" s="34">
        <f t="shared" si="5"/>
        <v>325.84949585999999</v>
      </c>
      <c r="BU60" s="40"/>
      <c r="BV60" s="40">
        <v>2022</v>
      </c>
      <c r="BW60" s="37">
        <v>3399.1080000000002</v>
      </c>
      <c r="BX60" s="37">
        <v>92191.17</v>
      </c>
      <c r="BY60" s="37">
        <v>264.48455831049336</v>
      </c>
      <c r="BZ60" s="34">
        <v>4481.3</v>
      </c>
      <c r="CA60" s="36">
        <v>23023</v>
      </c>
      <c r="CB60" s="34">
        <v>286.72300000000001</v>
      </c>
      <c r="CC60" s="34">
        <v>39.634</v>
      </c>
      <c r="CD60" s="34">
        <v>2.3959999999999999</v>
      </c>
      <c r="CE60" s="35">
        <v>0.69799999999999995</v>
      </c>
      <c r="CF60" s="34">
        <f t="shared" si="6"/>
        <v>304.48413876000001</v>
      </c>
      <c r="CG60" s="40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  <c r="IW60" s="36"/>
      <c r="IX60" s="36"/>
      <c r="IY60" s="36"/>
    </row>
    <row r="61" spans="1:259" ht="13.5" x14ac:dyDescent="0.3">
      <c r="A61" s="2" t="s">
        <v>60</v>
      </c>
      <c r="B61" s="32">
        <v>2016</v>
      </c>
      <c r="C61" s="33">
        <v>22886.998623686923</v>
      </c>
      <c r="D61" s="33">
        <v>462139.24828803894</v>
      </c>
      <c r="E61" s="33">
        <v>10806.443307957139</v>
      </c>
      <c r="F61" s="34">
        <v>26661.599999999999</v>
      </c>
      <c r="G61" s="33">
        <v>116999</v>
      </c>
      <c r="H61" s="34">
        <v>1453.92</v>
      </c>
      <c r="I61" s="34">
        <v>209.25899999999999</v>
      </c>
      <c r="J61" s="34">
        <v>426.303</v>
      </c>
      <c r="K61" s="35">
        <v>0.747</v>
      </c>
      <c r="L61" s="34">
        <f t="shared" si="0"/>
        <v>1659.8362239600001</v>
      </c>
      <c r="N61" s="32">
        <v>2017</v>
      </c>
      <c r="O61" s="33">
        <v>20907.618944901958</v>
      </c>
      <c r="P61" s="33">
        <v>502077.35787398851</v>
      </c>
      <c r="Q61" s="33">
        <v>7611.8974241776441</v>
      </c>
      <c r="R61" s="34">
        <v>27196.9</v>
      </c>
      <c r="S61" s="33">
        <v>118739</v>
      </c>
      <c r="T61" s="34">
        <v>1436.078</v>
      </c>
      <c r="U61" s="34">
        <v>213.91200000000001</v>
      </c>
      <c r="V61" s="34">
        <v>410.21500000000003</v>
      </c>
      <c r="W61" s="35">
        <v>0.73399999999999999</v>
      </c>
      <c r="X61" s="34">
        <f t="shared" si="1"/>
        <v>1639.64165338</v>
      </c>
      <c r="Z61" s="32">
        <v>2018</v>
      </c>
      <c r="AA61" s="37">
        <v>23544.960142164895</v>
      </c>
      <c r="AB61" s="37">
        <v>548163.46917292406</v>
      </c>
      <c r="AC61" s="37">
        <v>8423.1352943550264</v>
      </c>
      <c r="AD61" s="34">
        <v>27369.8</v>
      </c>
      <c r="AE61" s="33">
        <v>117770</v>
      </c>
      <c r="AF61" s="34">
        <v>1468.48</v>
      </c>
      <c r="AG61" s="34">
        <v>206.024</v>
      </c>
      <c r="AH61" s="34">
        <v>332.488</v>
      </c>
      <c r="AI61" s="35">
        <v>0.74</v>
      </c>
      <c r="AJ61" s="34">
        <f t="shared" si="2"/>
        <v>1647.56629856</v>
      </c>
      <c r="AL61" s="32">
        <v>2019</v>
      </c>
      <c r="AM61" s="37">
        <v>22894.42455755865</v>
      </c>
      <c r="AN61" s="37">
        <v>573384.20081337704</v>
      </c>
      <c r="AO61" s="37">
        <v>11253.924442669384</v>
      </c>
      <c r="AP61" s="34">
        <v>27532.9</v>
      </c>
      <c r="AQ61" s="34">
        <v>118086</v>
      </c>
      <c r="AR61" s="34">
        <v>1428.7470000000001</v>
      </c>
      <c r="AS61" s="34">
        <v>215.73</v>
      </c>
      <c r="AT61" s="34">
        <v>145.15800000000002</v>
      </c>
      <c r="AU61" s="35">
        <v>0.73699999999999999</v>
      </c>
      <c r="AV61" s="34">
        <f t="shared" si="3"/>
        <v>1561.2386040000001</v>
      </c>
      <c r="AX61" s="32">
        <v>2020</v>
      </c>
      <c r="AY61" s="37">
        <v>29878.747515457813</v>
      </c>
      <c r="AZ61" s="37">
        <v>600873.11119813728</v>
      </c>
      <c r="BA61" s="37">
        <v>19821.072236700784</v>
      </c>
      <c r="BB61" s="34">
        <v>27617.1</v>
      </c>
      <c r="BC61" s="33">
        <v>118058</v>
      </c>
      <c r="BD61" s="34">
        <v>1359</v>
      </c>
      <c r="BE61" s="34">
        <v>199.4</v>
      </c>
      <c r="BF61" s="34">
        <v>188.36200000000002</v>
      </c>
      <c r="BG61" s="35">
        <v>0.73599999999999999</v>
      </c>
      <c r="BH61" s="34">
        <f t="shared" si="4"/>
        <v>1496.1538942</v>
      </c>
      <c r="BI61" s="40"/>
      <c r="BJ61" s="32">
        <v>2021</v>
      </c>
      <c r="BK61" s="37">
        <v>23533.247167482161</v>
      </c>
      <c r="BL61" s="37">
        <v>614670.9297934724</v>
      </c>
      <c r="BM61" s="37">
        <v>12375.747606796429</v>
      </c>
      <c r="BN61" s="34">
        <v>27805.599999999999</v>
      </c>
      <c r="BO61" s="34">
        <v>118456</v>
      </c>
      <c r="BP61" s="34">
        <v>1486.952</v>
      </c>
      <c r="BQ61" s="34">
        <v>201.52699999999999</v>
      </c>
      <c r="BR61" s="34">
        <v>179.55199999999999</v>
      </c>
      <c r="BS61" s="35">
        <v>0.73599999999999999</v>
      </c>
      <c r="BT61" s="34">
        <f t="shared" si="5"/>
        <v>1622.6358141799999</v>
      </c>
      <c r="BU61" s="40"/>
      <c r="BV61" s="40">
        <v>2022</v>
      </c>
      <c r="BW61" s="37">
        <v>21224.082639999997</v>
      </c>
      <c r="BX61" s="37">
        <v>578726.55000000005</v>
      </c>
      <c r="BY61" s="37">
        <v>7866.8730595092838</v>
      </c>
      <c r="BZ61" s="34">
        <v>27856.5</v>
      </c>
      <c r="CA61" s="36">
        <v>118310</v>
      </c>
      <c r="CB61" s="34">
        <v>1372.4290000000001</v>
      </c>
      <c r="CC61" s="34">
        <v>199.232</v>
      </c>
      <c r="CD61" s="34">
        <v>168.322</v>
      </c>
      <c r="CE61" s="35">
        <v>0.73699999999999999</v>
      </c>
      <c r="CF61" s="34">
        <f t="shared" si="6"/>
        <v>1504.0775178800002</v>
      </c>
      <c r="CG61" s="40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  <c r="IW61" s="36"/>
      <c r="IX61" s="36"/>
      <c r="IY61" s="36"/>
    </row>
    <row r="62" spans="1:259" ht="13.5" x14ac:dyDescent="0.3">
      <c r="A62" s="2" t="s">
        <v>61</v>
      </c>
      <c r="B62" s="32">
        <v>2016</v>
      </c>
      <c r="C62" s="33">
        <v>1936.5924603894296</v>
      </c>
      <c r="D62" s="33">
        <v>32987.99822461752</v>
      </c>
      <c r="E62" s="33">
        <v>124.02849470305475</v>
      </c>
      <c r="F62" s="34">
        <v>1053.2</v>
      </c>
      <c r="G62" s="33">
        <v>24517</v>
      </c>
      <c r="H62" s="34">
        <v>237.75399999999999</v>
      </c>
      <c r="I62" s="34">
        <v>162.83799999999999</v>
      </c>
      <c r="J62" s="34">
        <v>0</v>
      </c>
      <c r="K62" s="35">
        <v>0.32800000000000001</v>
      </c>
      <c r="L62" s="34">
        <f t="shared" si="0"/>
        <v>308.05767811999999</v>
      </c>
      <c r="N62" s="32">
        <v>2017</v>
      </c>
      <c r="O62" s="33">
        <v>1868.1088693905165</v>
      </c>
      <c r="P62" s="33">
        <v>33607.615989892569</v>
      </c>
      <c r="Q62" s="33">
        <v>81.354382057636812</v>
      </c>
      <c r="R62" s="34">
        <v>1075.8</v>
      </c>
      <c r="S62" s="33">
        <v>24949</v>
      </c>
      <c r="T62" s="34">
        <v>238.98099999999999</v>
      </c>
      <c r="U62" s="34">
        <v>163.06100000000001</v>
      </c>
      <c r="V62" s="34">
        <v>0</v>
      </c>
      <c r="W62" s="35">
        <v>0.32400000000000001</v>
      </c>
      <c r="X62" s="34">
        <f t="shared" si="1"/>
        <v>309.38095613999997</v>
      </c>
      <c r="Z62" s="32">
        <v>2018</v>
      </c>
      <c r="AA62" s="37">
        <v>1406.0386915599486</v>
      </c>
      <c r="AB62" s="37">
        <v>37726.144108756787</v>
      </c>
      <c r="AC62" s="37">
        <v>247.96712769312705</v>
      </c>
      <c r="AD62" s="34">
        <v>1100.8</v>
      </c>
      <c r="AE62" s="33">
        <v>25839</v>
      </c>
      <c r="AF62" s="34">
        <v>234.613</v>
      </c>
      <c r="AG62" s="34">
        <v>174.15</v>
      </c>
      <c r="AH62" s="34">
        <v>0</v>
      </c>
      <c r="AI62" s="35">
        <v>0.315</v>
      </c>
      <c r="AJ62" s="34">
        <f t="shared" si="2"/>
        <v>309.800521</v>
      </c>
      <c r="AL62" s="32">
        <v>2019</v>
      </c>
      <c r="AM62" s="37">
        <v>1111.0818385536963</v>
      </c>
      <c r="AN62" s="37">
        <v>39090.192528060295</v>
      </c>
      <c r="AO62" s="37">
        <v>52.218987736058736</v>
      </c>
      <c r="AP62" s="34">
        <v>1137</v>
      </c>
      <c r="AQ62" s="34">
        <v>26498</v>
      </c>
      <c r="AR62" s="34">
        <v>244.31899999999999</v>
      </c>
      <c r="AS62" s="34">
        <v>192.40299999999999</v>
      </c>
      <c r="AT62" s="34">
        <v>0</v>
      </c>
      <c r="AU62" s="35">
        <v>0.31</v>
      </c>
      <c r="AV62" s="34">
        <f t="shared" si="3"/>
        <v>327.38707122</v>
      </c>
      <c r="AX62" s="32">
        <v>2020</v>
      </c>
      <c r="AY62" s="37">
        <v>954.78213602375467</v>
      </c>
      <c r="AZ62" s="37">
        <v>47672.828830476436</v>
      </c>
      <c r="BA62" s="37">
        <v>117.20903851915503</v>
      </c>
      <c r="BB62" s="34">
        <v>1117.2</v>
      </c>
      <c r="BC62" s="33">
        <v>26769</v>
      </c>
      <c r="BD62" s="34">
        <v>239.74799999999999</v>
      </c>
      <c r="BE62" s="34">
        <v>201.29</v>
      </c>
      <c r="BF62" s="34">
        <v>0</v>
      </c>
      <c r="BG62" s="35">
        <v>0.309</v>
      </c>
      <c r="BH62" s="34">
        <f t="shared" si="4"/>
        <v>326.65294459999996</v>
      </c>
      <c r="BI62" s="40"/>
      <c r="BJ62" s="32">
        <v>2021</v>
      </c>
      <c r="BK62" s="37">
        <v>1492.8248948335095</v>
      </c>
      <c r="BL62" s="37">
        <v>47033.166371432344</v>
      </c>
      <c r="BM62" s="37">
        <v>38.99481987451405</v>
      </c>
      <c r="BN62" s="34">
        <v>1112.3</v>
      </c>
      <c r="BO62" s="34">
        <v>27279</v>
      </c>
      <c r="BP62" s="34">
        <v>253.999</v>
      </c>
      <c r="BQ62" s="34">
        <v>203.71600000000001</v>
      </c>
      <c r="BR62" s="34">
        <v>0</v>
      </c>
      <c r="BS62" s="35">
        <v>0.30599999999999999</v>
      </c>
      <c r="BT62" s="34">
        <f t="shared" si="5"/>
        <v>341.95134583999999</v>
      </c>
      <c r="BU62" s="40"/>
      <c r="BV62" s="40">
        <v>2022</v>
      </c>
      <c r="BW62" s="37">
        <v>1935.2660000000001</v>
      </c>
      <c r="BX62" s="37">
        <v>44666.239999999998</v>
      </c>
      <c r="BY62" s="37">
        <v>63.88750763773902</v>
      </c>
      <c r="BZ62" s="34">
        <v>1143.0999999999999</v>
      </c>
      <c r="CA62" s="36">
        <v>27618</v>
      </c>
      <c r="CB62" s="34">
        <v>256.26600000000002</v>
      </c>
      <c r="CC62" s="34">
        <v>192.66800000000001</v>
      </c>
      <c r="CD62" s="34">
        <v>0</v>
      </c>
      <c r="CE62" s="35">
        <v>0.30399999999999999</v>
      </c>
      <c r="CF62" s="34">
        <f t="shared" si="6"/>
        <v>339.44848232000004</v>
      </c>
      <c r="CG62" s="40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  <c r="IW62" s="36"/>
      <c r="IX62" s="36"/>
      <c r="IY62" s="36"/>
    </row>
    <row r="63" spans="1:259" ht="13.5" x14ac:dyDescent="0.3">
      <c r="A63" s="2" t="s">
        <v>62</v>
      </c>
      <c r="B63" s="32">
        <v>2016</v>
      </c>
      <c r="C63" s="33">
        <v>2352.2721155980526</v>
      </c>
      <c r="D63" s="33">
        <v>44003.961292211396</v>
      </c>
      <c r="E63" s="33">
        <v>845.35735869891187</v>
      </c>
      <c r="F63" s="34">
        <v>1814.2</v>
      </c>
      <c r="G63" s="33">
        <v>13112</v>
      </c>
      <c r="H63" s="34">
        <v>170.33600000000001</v>
      </c>
      <c r="I63" s="34">
        <v>62.944000000000003</v>
      </c>
      <c r="J63" s="34">
        <v>0</v>
      </c>
      <c r="K63" s="35">
        <v>0.75700000000000001</v>
      </c>
      <c r="L63" s="34">
        <f t="shared" si="0"/>
        <v>197.51144256000001</v>
      </c>
      <c r="N63" s="32">
        <v>2017</v>
      </c>
      <c r="O63" s="33">
        <v>2700.5648493275521</v>
      </c>
      <c r="P63" s="33">
        <v>43074.375345060886</v>
      </c>
      <c r="Q63" s="33">
        <v>1714.3122748525705</v>
      </c>
      <c r="R63" s="34">
        <v>1818.5</v>
      </c>
      <c r="S63" s="33">
        <v>13379</v>
      </c>
      <c r="T63" s="34">
        <v>165.803</v>
      </c>
      <c r="U63" s="34">
        <v>81.86</v>
      </c>
      <c r="V63" s="34">
        <v>0</v>
      </c>
      <c r="W63" s="35">
        <v>0.745</v>
      </c>
      <c r="X63" s="34">
        <f t="shared" si="1"/>
        <v>201.14523639999999</v>
      </c>
      <c r="Z63" s="32">
        <v>2018</v>
      </c>
      <c r="AA63" s="37">
        <v>2402.9268380252847</v>
      </c>
      <c r="AB63" s="37">
        <v>48603.021665483429</v>
      </c>
      <c r="AC63" s="37">
        <v>1108.0897564905019</v>
      </c>
      <c r="AD63" s="34">
        <v>1863.4</v>
      </c>
      <c r="AE63" s="33">
        <v>13725</v>
      </c>
      <c r="AF63" s="34">
        <v>181.154</v>
      </c>
      <c r="AG63" s="34">
        <v>97.334999999999994</v>
      </c>
      <c r="AH63" s="34">
        <v>0</v>
      </c>
      <c r="AI63" s="35">
        <v>0.73</v>
      </c>
      <c r="AJ63" s="34">
        <f t="shared" si="2"/>
        <v>223.17741289999998</v>
      </c>
      <c r="AL63" s="32">
        <v>2019</v>
      </c>
      <c r="AM63" s="37">
        <v>2105.0140103731919</v>
      </c>
      <c r="AN63" s="37">
        <v>49261.450222456333</v>
      </c>
      <c r="AO63" s="37">
        <v>890.94999017819396</v>
      </c>
      <c r="AP63" s="34">
        <v>1891.6</v>
      </c>
      <c r="AQ63" s="34">
        <v>14506</v>
      </c>
      <c r="AR63" s="34">
        <v>176.124</v>
      </c>
      <c r="AS63" s="34">
        <v>106.69199999999999</v>
      </c>
      <c r="AT63" s="34">
        <v>0</v>
      </c>
      <c r="AU63" s="35">
        <v>0.69799999999999995</v>
      </c>
      <c r="AV63" s="34">
        <f t="shared" si="3"/>
        <v>222.18720407999999</v>
      </c>
      <c r="AX63" s="32">
        <v>2020</v>
      </c>
      <c r="AY63" s="37">
        <v>2611.5770293102978</v>
      </c>
      <c r="AZ63" s="37">
        <v>49647.331260493993</v>
      </c>
      <c r="BA63" s="37">
        <v>1294.0335627293657</v>
      </c>
      <c r="BB63" s="34">
        <v>1892.2</v>
      </c>
      <c r="BC63" s="33">
        <v>14723</v>
      </c>
      <c r="BD63" s="34">
        <v>170.155</v>
      </c>
      <c r="BE63" s="34">
        <v>108.55800000000001</v>
      </c>
      <c r="BF63" s="34">
        <v>0</v>
      </c>
      <c r="BG63" s="35">
        <v>0.69399999999999995</v>
      </c>
      <c r="BH63" s="34">
        <f t="shared" si="4"/>
        <v>217.02383092000002</v>
      </c>
      <c r="BI63" s="40"/>
      <c r="BJ63" s="32">
        <v>2021</v>
      </c>
      <c r="BK63" s="37">
        <v>2770.8122262486786</v>
      </c>
      <c r="BL63" s="37">
        <v>53737.067822145873</v>
      </c>
      <c r="BM63" s="37">
        <v>1030.8330785428266</v>
      </c>
      <c r="BN63" s="34">
        <v>1944.5</v>
      </c>
      <c r="BO63" s="34">
        <v>15148</v>
      </c>
      <c r="BP63" s="34">
        <v>197.428</v>
      </c>
      <c r="BQ63" s="34">
        <v>108.35899999999999</v>
      </c>
      <c r="BR63" s="34">
        <v>0</v>
      </c>
      <c r="BS63" s="35">
        <v>0.68</v>
      </c>
      <c r="BT63" s="34">
        <f t="shared" si="5"/>
        <v>244.21091465999999</v>
      </c>
      <c r="BU63" s="40"/>
      <c r="BV63" s="40">
        <v>2022</v>
      </c>
      <c r="BW63" s="37">
        <v>3046.4528999999998</v>
      </c>
      <c r="BX63" s="37">
        <v>50267.55</v>
      </c>
      <c r="BY63" s="37">
        <v>1392.1425435486806</v>
      </c>
      <c r="BZ63" s="34">
        <v>1944.2</v>
      </c>
      <c r="CA63" s="36">
        <v>15373</v>
      </c>
      <c r="CB63" s="34">
        <v>181.941</v>
      </c>
      <c r="CC63" s="34">
        <v>103.828</v>
      </c>
      <c r="CD63" s="34">
        <v>0</v>
      </c>
      <c r="CE63" s="35">
        <v>0.67600000000000005</v>
      </c>
      <c r="CF63" s="34">
        <f t="shared" si="6"/>
        <v>226.76770071999999</v>
      </c>
      <c r="CG63" s="40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6"/>
      <c r="IQ63" s="36"/>
      <c r="IR63" s="36"/>
      <c r="IS63" s="36"/>
      <c r="IT63" s="36"/>
      <c r="IU63" s="36"/>
      <c r="IV63" s="36"/>
      <c r="IW63" s="36"/>
      <c r="IX63" s="36"/>
      <c r="IY63" s="36"/>
    </row>
    <row r="64" spans="1:259" ht="13.5" x14ac:dyDescent="0.3">
      <c r="A64" s="2" t="s">
        <v>63</v>
      </c>
      <c r="B64" s="32">
        <v>2016</v>
      </c>
      <c r="C64" s="33">
        <v>11011.85839664227</v>
      </c>
      <c r="D64" s="33">
        <v>233473.75375730178</v>
      </c>
      <c r="E64" s="33">
        <v>545.94103969737216</v>
      </c>
      <c r="F64" s="34">
        <v>3848.3</v>
      </c>
      <c r="G64" s="33">
        <v>146500</v>
      </c>
      <c r="H64" s="34">
        <v>1281.8520000000001</v>
      </c>
      <c r="I64" s="34">
        <v>479.01400000000001</v>
      </c>
      <c r="J64" s="34">
        <v>128.249</v>
      </c>
      <c r="K64" s="35">
        <v>0.186</v>
      </c>
      <c r="L64" s="34">
        <f t="shared" si="0"/>
        <v>1523.4298082600001</v>
      </c>
      <c r="N64" s="32">
        <v>2017</v>
      </c>
      <c r="O64" s="33">
        <v>11030.833886365002</v>
      </c>
      <c r="P64" s="33">
        <v>234756.8531442103</v>
      </c>
      <c r="Q64" s="33">
        <v>339.30897387596173</v>
      </c>
      <c r="R64" s="34">
        <v>3861.3</v>
      </c>
      <c r="S64" s="33">
        <v>149824</v>
      </c>
      <c r="T64" s="34">
        <v>1287.0989999999999</v>
      </c>
      <c r="U64" s="34">
        <v>475.286</v>
      </c>
      <c r="V64" s="34">
        <v>126.95099999999999</v>
      </c>
      <c r="W64" s="35">
        <v>0.184</v>
      </c>
      <c r="X64" s="34">
        <f t="shared" si="1"/>
        <v>1526.7153937400001</v>
      </c>
      <c r="Z64" s="32">
        <v>2018</v>
      </c>
      <c r="AA64" s="37">
        <v>11299.265005751831</v>
      </c>
      <c r="AB64" s="37">
        <v>238329.99843499987</v>
      </c>
      <c r="AC64" s="37">
        <v>391.16300973463478</v>
      </c>
      <c r="AD64" s="34">
        <v>3903.8</v>
      </c>
      <c r="AE64" s="33">
        <v>154070</v>
      </c>
      <c r="AF64" s="34">
        <v>1312.8140000000001</v>
      </c>
      <c r="AG64" s="34">
        <v>476.101</v>
      </c>
      <c r="AH64" s="34">
        <v>134.947</v>
      </c>
      <c r="AI64" s="35">
        <v>0.18099999999999999</v>
      </c>
      <c r="AJ64" s="34">
        <f t="shared" si="2"/>
        <v>1554.9499774400001</v>
      </c>
      <c r="AL64" s="32">
        <v>2019</v>
      </c>
      <c r="AM64" s="37">
        <v>12144.52092586156</v>
      </c>
      <c r="AN64" s="37">
        <v>237907.08501533017</v>
      </c>
      <c r="AO64" s="37">
        <v>742.0063536761038</v>
      </c>
      <c r="AP64" s="34">
        <v>3934.4</v>
      </c>
      <c r="AQ64" s="34">
        <v>158664</v>
      </c>
      <c r="AR64" s="34">
        <v>1294.751</v>
      </c>
      <c r="AS64" s="34">
        <v>504.29</v>
      </c>
      <c r="AT64" s="34">
        <v>136.02799999999999</v>
      </c>
      <c r="AU64" s="35">
        <v>0.17899999999999999</v>
      </c>
      <c r="AV64" s="34">
        <f t="shared" si="3"/>
        <v>1549.3503554000001</v>
      </c>
      <c r="AX64" s="32">
        <v>2020</v>
      </c>
      <c r="AY64" s="37">
        <v>13347.044091539343</v>
      </c>
      <c r="AZ64" s="37">
        <v>252555.12932743959</v>
      </c>
      <c r="BA64" s="37">
        <v>435.43786733999934</v>
      </c>
      <c r="BB64" s="34">
        <v>4009.9</v>
      </c>
      <c r="BC64" s="33">
        <v>162069</v>
      </c>
      <c r="BD64" s="34">
        <v>1264.229</v>
      </c>
      <c r="BE64" s="34">
        <v>472.70299999999997</v>
      </c>
      <c r="BF64" s="34">
        <v>116.76400000000001</v>
      </c>
      <c r="BG64" s="35">
        <v>0.17599999999999999</v>
      </c>
      <c r="BH64" s="34">
        <f t="shared" si="4"/>
        <v>1499.9685136200001</v>
      </c>
      <c r="BI64" s="40"/>
      <c r="BJ64" s="32">
        <v>2021</v>
      </c>
      <c r="BK64" s="37">
        <v>13520.838352583376</v>
      </c>
      <c r="BL64" s="37">
        <v>254025.9597999471</v>
      </c>
      <c r="BM64" s="37">
        <v>374.55640414270965</v>
      </c>
      <c r="BN64" s="34">
        <v>4063.5</v>
      </c>
      <c r="BO64" s="34">
        <v>165195</v>
      </c>
      <c r="BP64" s="34">
        <v>1357.1659999999999</v>
      </c>
      <c r="BQ64" s="34">
        <v>502.73500000000001</v>
      </c>
      <c r="BR64" s="34">
        <v>125.24299999999999</v>
      </c>
      <c r="BS64" s="35">
        <v>0.17399999999999999</v>
      </c>
      <c r="BT64" s="34">
        <f t="shared" si="5"/>
        <v>1608.1701862</v>
      </c>
      <c r="BU64" s="40"/>
      <c r="BV64" s="40">
        <v>2022</v>
      </c>
      <c r="BW64" s="37">
        <v>12498.980130000002</v>
      </c>
      <c r="BX64" s="37">
        <v>238183.64</v>
      </c>
      <c r="BY64" s="37">
        <v>341.57854528181878</v>
      </c>
      <c r="BZ64" s="34">
        <v>4074</v>
      </c>
      <c r="CA64" s="36">
        <v>170791</v>
      </c>
      <c r="CB64" s="34">
        <v>1309.287</v>
      </c>
      <c r="CC64" s="34">
        <v>534.16800000000001</v>
      </c>
      <c r="CD64" s="34">
        <v>134.31800000000001</v>
      </c>
      <c r="CE64" s="35">
        <v>0.17</v>
      </c>
      <c r="CF64" s="34">
        <f t="shared" si="6"/>
        <v>1576.3223021199999</v>
      </c>
      <c r="CG64" s="40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  <c r="IR64" s="36"/>
      <c r="IS64" s="36"/>
      <c r="IT64" s="36"/>
      <c r="IU64" s="36"/>
      <c r="IV64" s="36"/>
      <c r="IW64" s="36"/>
      <c r="IX64" s="36"/>
      <c r="IY64" s="36"/>
    </row>
    <row r="65" spans="1:259" ht="13.5" x14ac:dyDescent="0.3">
      <c r="A65" s="2" t="s">
        <v>64</v>
      </c>
      <c r="B65" s="32">
        <v>2016</v>
      </c>
      <c r="C65" s="33">
        <v>748.57282815020858</v>
      </c>
      <c r="D65" s="33">
        <v>6212.5733018080664</v>
      </c>
      <c r="E65" s="33">
        <v>222.94230743367933</v>
      </c>
      <c r="F65" s="34">
        <v>706.3</v>
      </c>
      <c r="G65" s="33">
        <v>2633</v>
      </c>
      <c r="H65" s="34">
        <v>33.380000000000003</v>
      </c>
      <c r="I65" s="34">
        <v>6.141</v>
      </c>
      <c r="J65" s="34">
        <v>0</v>
      </c>
      <c r="K65" s="35">
        <v>1</v>
      </c>
      <c r="L65" s="34">
        <f t="shared" si="0"/>
        <v>36.031315340000006</v>
      </c>
      <c r="N65" s="32">
        <v>2017</v>
      </c>
      <c r="O65" s="33">
        <v>765.73167694899325</v>
      </c>
      <c r="P65" s="33">
        <v>6236.5973408632735</v>
      </c>
      <c r="Q65" s="33">
        <v>128.94136396944211</v>
      </c>
      <c r="R65" s="34">
        <v>696.4</v>
      </c>
      <c r="S65" s="33">
        <v>2637</v>
      </c>
      <c r="T65" s="34">
        <v>33.527999999999999</v>
      </c>
      <c r="U65" s="34">
        <v>6.8239999999999998</v>
      </c>
      <c r="V65" s="34">
        <v>0</v>
      </c>
      <c r="W65" s="35">
        <v>1</v>
      </c>
      <c r="X65" s="34">
        <f t="shared" si="1"/>
        <v>36.474193759999999</v>
      </c>
      <c r="Z65" s="32">
        <v>2018</v>
      </c>
      <c r="AA65" s="37">
        <v>758.02346706987407</v>
      </c>
      <c r="AB65" s="37">
        <v>6279.5262762471657</v>
      </c>
      <c r="AC65" s="37">
        <v>187.04056228225147</v>
      </c>
      <c r="AD65" s="34">
        <v>696.9</v>
      </c>
      <c r="AE65" s="33">
        <v>2644</v>
      </c>
      <c r="AF65" s="34">
        <v>33.325000000000003</v>
      </c>
      <c r="AG65" s="34">
        <v>7.5209999999999999</v>
      </c>
      <c r="AH65" s="34">
        <v>0</v>
      </c>
      <c r="AI65" s="35">
        <v>1</v>
      </c>
      <c r="AJ65" s="34">
        <f t="shared" si="2"/>
        <v>36.572116540000003</v>
      </c>
      <c r="AL65" s="32">
        <v>2019</v>
      </c>
      <c r="AM65" s="37">
        <v>799.24266226346288</v>
      </c>
      <c r="AN65" s="37">
        <v>6687.8841325283292</v>
      </c>
      <c r="AO65" s="37">
        <v>174.1694177875859</v>
      </c>
      <c r="AP65" s="34">
        <v>698.7</v>
      </c>
      <c r="AQ65" s="34">
        <v>2624</v>
      </c>
      <c r="AR65" s="34">
        <v>33.256999999999998</v>
      </c>
      <c r="AS65" s="34">
        <v>7.84</v>
      </c>
      <c r="AT65" s="34">
        <v>0</v>
      </c>
      <c r="AU65" s="35">
        <v>1</v>
      </c>
      <c r="AV65" s="34">
        <f t="shared" si="3"/>
        <v>36.641841599999999</v>
      </c>
      <c r="AX65" s="32">
        <v>2020</v>
      </c>
      <c r="AY65" s="37">
        <v>1074.2951867998379</v>
      </c>
      <c r="AZ65" s="37">
        <v>6508.7927544877839</v>
      </c>
      <c r="BA65" s="37">
        <v>191.03170942720811</v>
      </c>
      <c r="BB65" s="34">
        <v>700.3</v>
      </c>
      <c r="BC65" s="33">
        <v>2632</v>
      </c>
      <c r="BD65" s="34">
        <v>33.095999999999997</v>
      </c>
      <c r="BE65" s="34">
        <v>7.093</v>
      </c>
      <c r="BF65" s="34">
        <v>0</v>
      </c>
      <c r="BG65" s="35">
        <v>1</v>
      </c>
      <c r="BH65" s="34">
        <f t="shared" si="4"/>
        <v>36.158331819999994</v>
      </c>
      <c r="BI65" s="40"/>
      <c r="BJ65" s="32">
        <v>2021</v>
      </c>
      <c r="BK65" s="37">
        <v>715.58995519291739</v>
      </c>
      <c r="BL65" s="37">
        <v>6400.5657503964048</v>
      </c>
      <c r="BM65" s="37">
        <v>162.1006696744428</v>
      </c>
      <c r="BN65" s="34">
        <v>705.1</v>
      </c>
      <c r="BO65" s="34">
        <v>2634</v>
      </c>
      <c r="BP65" s="34">
        <v>34.167999999999999</v>
      </c>
      <c r="BQ65" s="34">
        <v>9.5280000000000005</v>
      </c>
      <c r="BR65" s="34">
        <v>0</v>
      </c>
      <c r="BS65" s="35">
        <v>1</v>
      </c>
      <c r="BT65" s="34">
        <f t="shared" si="5"/>
        <v>38.281618719999997</v>
      </c>
      <c r="BU65" s="40"/>
      <c r="BV65" s="40">
        <v>2022</v>
      </c>
      <c r="BW65" s="37">
        <v>812.97500000000002</v>
      </c>
      <c r="BX65" s="37">
        <v>5864.64</v>
      </c>
      <c r="BY65" s="37">
        <v>306.38918482639178</v>
      </c>
      <c r="BZ65" s="34">
        <v>709.9</v>
      </c>
      <c r="CA65" s="36">
        <v>2631</v>
      </c>
      <c r="CB65" s="34">
        <v>35.122</v>
      </c>
      <c r="CC65" s="34">
        <v>8.1539999999999999</v>
      </c>
      <c r="CD65" s="34">
        <v>0</v>
      </c>
      <c r="CE65" s="35">
        <v>1</v>
      </c>
      <c r="CF65" s="34">
        <f t="shared" si="6"/>
        <v>38.64240796</v>
      </c>
      <c r="CG65" s="40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  <c r="IR65" s="36"/>
      <c r="IS65" s="36"/>
      <c r="IT65" s="36"/>
      <c r="IU65" s="36"/>
      <c r="IV65" s="36"/>
      <c r="IW65" s="36"/>
      <c r="IX65" s="36"/>
      <c r="IY65" s="36"/>
    </row>
    <row r="66" spans="1:259" s="250" customFormat="1" ht="14.5" x14ac:dyDescent="0.25">
      <c r="A66" s="9" t="s">
        <v>77</v>
      </c>
      <c r="B66" s="249">
        <v>2016</v>
      </c>
      <c r="C66" s="33">
        <v>3631.0753195559105</v>
      </c>
      <c r="D66" s="33">
        <v>83609.229071766342</v>
      </c>
      <c r="E66" s="33">
        <v>1713.4431449037124</v>
      </c>
      <c r="F66" s="34">
        <v>3799.7</v>
      </c>
      <c r="G66" s="33">
        <v>16353</v>
      </c>
      <c r="H66" s="34">
        <v>211.25700000000001</v>
      </c>
      <c r="I66" s="34">
        <v>2.2440000000000002</v>
      </c>
      <c r="J66" s="34">
        <v>0.374</v>
      </c>
      <c r="K66" s="35">
        <v>0.871</v>
      </c>
      <c r="L66" s="34">
        <f t="shared" si="0"/>
        <v>212.32721596000002</v>
      </c>
      <c r="M66" s="36"/>
      <c r="N66" s="249">
        <v>2017</v>
      </c>
      <c r="O66" s="33">
        <v>3532.6764902699447</v>
      </c>
      <c r="P66" s="33">
        <v>86383.895896274596</v>
      </c>
      <c r="Q66" s="33">
        <v>525.19958909224192</v>
      </c>
      <c r="R66" s="34">
        <v>3833.3</v>
      </c>
      <c r="S66" s="33">
        <v>16427</v>
      </c>
      <c r="T66" s="34">
        <v>218.131</v>
      </c>
      <c r="U66" s="34">
        <v>2.5660000000000003</v>
      </c>
      <c r="V66" s="34">
        <v>0.95399999999999996</v>
      </c>
      <c r="W66" s="35">
        <v>0.871</v>
      </c>
      <c r="X66" s="34">
        <f t="shared" si="1"/>
        <v>219.49747424</v>
      </c>
      <c r="Y66" s="36"/>
      <c r="Z66" s="249">
        <v>2018</v>
      </c>
      <c r="AA66" s="33">
        <v>4216.4384245815472</v>
      </c>
      <c r="AB66" s="33">
        <v>91529.437461567868</v>
      </c>
      <c r="AC66" s="33">
        <v>1337.5273233716059</v>
      </c>
      <c r="AD66" s="34">
        <v>3848.7</v>
      </c>
      <c r="AE66" s="33">
        <v>16488</v>
      </c>
      <c r="AF66" s="34">
        <v>216.58799999999999</v>
      </c>
      <c r="AG66" s="34">
        <v>2.089</v>
      </c>
      <c r="AH66" s="34">
        <v>0.21</v>
      </c>
      <c r="AI66" s="35">
        <v>0.873</v>
      </c>
      <c r="AJ66" s="34">
        <f t="shared" si="2"/>
        <v>217.54683585999999</v>
      </c>
      <c r="AK66" s="36"/>
      <c r="AL66" s="249">
        <v>2019</v>
      </c>
      <c r="AM66" s="33">
        <v>3793.2956538409176</v>
      </c>
      <c r="AN66" s="33">
        <v>94921.161524643088</v>
      </c>
      <c r="AO66" s="33">
        <v>1838.4219115433616</v>
      </c>
      <c r="AP66" s="34">
        <v>3890.1</v>
      </c>
      <c r="AQ66" s="34">
        <v>16496</v>
      </c>
      <c r="AR66" s="34">
        <v>222.678</v>
      </c>
      <c r="AS66" s="34">
        <v>2.944</v>
      </c>
      <c r="AT66" s="34">
        <v>0.23100000000000001</v>
      </c>
      <c r="AU66" s="35">
        <v>0.875</v>
      </c>
      <c r="AV66" s="34">
        <f t="shared" si="3"/>
        <v>224.01166666</v>
      </c>
      <c r="AW66" s="36"/>
      <c r="AX66" s="249">
        <v>2020</v>
      </c>
      <c r="AY66" s="33">
        <v>3923.2402062001615</v>
      </c>
      <c r="AZ66" s="33">
        <v>98874.847219327828</v>
      </c>
      <c r="BA66" s="33">
        <v>903.77256085021281</v>
      </c>
      <c r="BB66" s="34">
        <v>3923.6</v>
      </c>
      <c r="BC66" s="33">
        <v>16533</v>
      </c>
      <c r="BD66" s="34">
        <v>208.76</v>
      </c>
      <c r="BE66" s="34">
        <v>1.899</v>
      </c>
      <c r="BF66" s="34">
        <v>0.11</v>
      </c>
      <c r="BG66" s="35">
        <v>0.81699999999999995</v>
      </c>
      <c r="BH66" s="34">
        <f t="shared" si="4"/>
        <v>209.60969526</v>
      </c>
      <c r="BI66" s="36"/>
      <c r="BJ66" s="249">
        <v>2021</v>
      </c>
      <c r="BK66" s="33">
        <v>5191.554026920322</v>
      </c>
      <c r="BL66" s="33">
        <v>99851.425419793857</v>
      </c>
      <c r="BM66" s="33">
        <v>703.57504829633149</v>
      </c>
      <c r="BN66" s="34">
        <v>3968.5</v>
      </c>
      <c r="BO66" s="34">
        <v>16911</v>
      </c>
      <c r="BP66" s="34">
        <v>226.22900000000001</v>
      </c>
      <c r="BQ66" s="34">
        <v>3.9980000000000002</v>
      </c>
      <c r="BR66" s="34">
        <v>0</v>
      </c>
      <c r="BS66" s="35">
        <v>0.80600000000000005</v>
      </c>
      <c r="BT66" s="34">
        <f t="shared" si="5"/>
        <v>227.95509652000001</v>
      </c>
      <c r="BU66" s="36"/>
      <c r="BV66" s="36">
        <v>2022</v>
      </c>
      <c r="BW66" s="33">
        <v>5053.9791599999999</v>
      </c>
      <c r="BX66" s="33">
        <v>93999.62</v>
      </c>
      <c r="BY66" s="33">
        <v>878.67274596961261</v>
      </c>
      <c r="BZ66" s="34">
        <v>3948.2</v>
      </c>
      <c r="CA66" s="36">
        <v>16946</v>
      </c>
      <c r="CB66" s="34">
        <v>208.37299999999999</v>
      </c>
      <c r="CC66" s="34">
        <v>3.8140000000000001</v>
      </c>
      <c r="CD66" s="34">
        <v>0</v>
      </c>
      <c r="CE66" s="35">
        <v>0.81399999999999995</v>
      </c>
      <c r="CF66" s="34">
        <f t="shared" si="6"/>
        <v>210.01965636</v>
      </c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S66" s="36"/>
      <c r="IT66" s="36"/>
      <c r="IU66" s="36"/>
      <c r="IV66" s="36"/>
      <c r="IW66" s="36"/>
      <c r="IX66" s="36"/>
      <c r="IY66" s="36"/>
    </row>
    <row r="67" spans="1:259" s="54" customFormat="1" ht="13.5" x14ac:dyDescent="0.3">
      <c r="A67" s="2" t="s">
        <v>65</v>
      </c>
      <c r="B67" s="32">
        <v>2016</v>
      </c>
      <c r="C67" s="33">
        <v>1174.607713699583</v>
      </c>
      <c r="D67" s="33">
        <v>32334.948173713488</v>
      </c>
      <c r="E67" s="33">
        <v>294.06369501536852</v>
      </c>
      <c r="F67" s="34">
        <v>863</v>
      </c>
      <c r="G67" s="33">
        <v>11289</v>
      </c>
      <c r="H67" s="34">
        <v>145.12</v>
      </c>
      <c r="I67" s="34">
        <v>22.206</v>
      </c>
      <c r="J67" s="34">
        <v>0</v>
      </c>
      <c r="K67" s="35">
        <v>0.52200000000000002</v>
      </c>
      <c r="L67" s="34">
        <f t="shared" ref="L67:L78" si="7">H67*$B$86+I67*$C$86+J67*$D$86</f>
        <v>154.70721844000002</v>
      </c>
      <c r="M67" s="36"/>
      <c r="N67" s="32">
        <v>2017</v>
      </c>
      <c r="O67" s="33">
        <v>1332.5467062909058</v>
      </c>
      <c r="P67" s="33">
        <v>32020.430714838032</v>
      </c>
      <c r="Q67" s="33">
        <v>168.27279687617843</v>
      </c>
      <c r="R67" s="34">
        <v>868.4</v>
      </c>
      <c r="S67" s="33">
        <v>11366</v>
      </c>
      <c r="T67" s="34">
        <v>144.34</v>
      </c>
      <c r="U67" s="34">
        <v>22.626000000000001</v>
      </c>
      <c r="V67" s="34">
        <v>0</v>
      </c>
      <c r="W67" s="35">
        <v>0.52200000000000002</v>
      </c>
      <c r="X67" s="34">
        <f t="shared" ref="X67:X78" si="8">T67*$B$86+U67*$C$86+V67*$D$86</f>
        <v>154.10854924</v>
      </c>
      <c r="Y67" s="36"/>
      <c r="Z67" s="32">
        <v>2018</v>
      </c>
      <c r="AA67" s="37">
        <v>1111.6687141181769</v>
      </c>
      <c r="AB67" s="37">
        <v>32455.947228927176</v>
      </c>
      <c r="AC67" s="37">
        <v>83.615928385656133</v>
      </c>
      <c r="AD67" s="34">
        <v>884.4</v>
      </c>
      <c r="AE67" s="33">
        <v>11475</v>
      </c>
      <c r="AF67" s="34">
        <v>142.351</v>
      </c>
      <c r="AG67" s="34">
        <v>20.414000000000001</v>
      </c>
      <c r="AH67" s="34">
        <v>0</v>
      </c>
      <c r="AI67" s="35">
        <v>0.51900000000000002</v>
      </c>
      <c r="AJ67" s="34">
        <f t="shared" ref="AJ67:AJ78" si="9">AF67*$B$86+AG67*$C$86+AH67*$D$86</f>
        <v>151.16454035999999</v>
      </c>
      <c r="AK67" s="36"/>
      <c r="AL67" s="32">
        <v>2019</v>
      </c>
      <c r="AM67" s="37">
        <v>1040.9074633899268</v>
      </c>
      <c r="AN67" s="37">
        <v>32087.98407336872</v>
      </c>
      <c r="AO67" s="37">
        <v>128.20441284632685</v>
      </c>
      <c r="AP67" s="34">
        <v>896.3</v>
      </c>
      <c r="AQ67" s="34">
        <v>11455</v>
      </c>
      <c r="AR67" s="34">
        <v>142.19</v>
      </c>
      <c r="AS67" s="34">
        <v>23.199000000000002</v>
      </c>
      <c r="AT67" s="34">
        <v>0</v>
      </c>
      <c r="AU67" s="35">
        <v>0.52300000000000002</v>
      </c>
      <c r="AV67" s="34">
        <f t="shared" ref="AV67:AV78" si="10">AR67*$B$86+AS67*$C$86+AT67*$D$86</f>
        <v>152.20593625999999</v>
      </c>
      <c r="AW67" s="36"/>
      <c r="AX67" s="32">
        <v>2020</v>
      </c>
      <c r="AY67" s="37">
        <v>1103.9059255095153</v>
      </c>
      <c r="AZ67" s="37">
        <v>32614.221710622212</v>
      </c>
      <c r="BA67" s="37">
        <v>190.68719694233741</v>
      </c>
      <c r="BB67" s="34">
        <v>906</v>
      </c>
      <c r="BC67" s="33">
        <v>11539</v>
      </c>
      <c r="BD67" s="34">
        <v>132.691</v>
      </c>
      <c r="BE67" s="34">
        <v>22.986999999999998</v>
      </c>
      <c r="BF67" s="34">
        <v>0</v>
      </c>
      <c r="BG67" s="35">
        <v>0.52100000000000002</v>
      </c>
      <c r="BH67" s="34">
        <f t="shared" ref="BH67:BH78" si="11">BD67*$B$86+BE67*$C$86+BF67*$D$86</f>
        <v>142.61540737999999</v>
      </c>
      <c r="BI67" s="40"/>
      <c r="BJ67" s="32">
        <v>2021</v>
      </c>
      <c r="BK67" s="37">
        <v>1242.8981960843021</v>
      </c>
      <c r="BL67" s="37">
        <v>32269.186692653275</v>
      </c>
      <c r="BM67" s="37">
        <v>64.574920042859659</v>
      </c>
      <c r="BN67" s="34">
        <v>906.8</v>
      </c>
      <c r="BO67" s="34">
        <v>11690</v>
      </c>
      <c r="BP67" s="34">
        <v>144.001</v>
      </c>
      <c r="BQ67" s="34">
        <v>23.771000000000001</v>
      </c>
      <c r="BR67" s="34">
        <v>0</v>
      </c>
      <c r="BS67" s="35">
        <v>0.51800000000000002</v>
      </c>
      <c r="BT67" s="34">
        <f t="shared" ref="BT67:BT78" si="12">BP67*$B$86+BQ67*$C$86+BR67*$D$86</f>
        <v>154.26389154</v>
      </c>
      <c r="BU67" s="40"/>
      <c r="BV67" s="40">
        <v>2022</v>
      </c>
      <c r="BW67" s="37">
        <v>1401.0966199999998</v>
      </c>
      <c r="BX67" s="37">
        <v>29024.71</v>
      </c>
      <c r="BY67" s="37">
        <v>260.68904835291244</v>
      </c>
      <c r="BZ67" s="34">
        <v>961.7</v>
      </c>
      <c r="CA67" s="36">
        <v>11796</v>
      </c>
      <c r="CB67" s="34">
        <v>132.24299999999999</v>
      </c>
      <c r="CC67" s="34">
        <v>22.611000000000001</v>
      </c>
      <c r="CD67" s="34">
        <v>0</v>
      </c>
      <c r="CE67" s="35">
        <v>0.51600000000000001</v>
      </c>
      <c r="CF67" s="34">
        <f t="shared" ref="CF67:CF78" si="13">CB67*$B$86+CC67*$C$86+CD67*$D$86</f>
        <v>142.00507314000001</v>
      </c>
      <c r="CG67" s="40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  <c r="FP67" s="42"/>
      <c r="FQ67" s="42"/>
      <c r="FR67" s="42"/>
      <c r="FS67" s="42"/>
      <c r="FT67" s="42"/>
      <c r="FU67" s="42"/>
      <c r="FV67" s="42"/>
      <c r="FW67" s="42"/>
      <c r="FX67" s="42"/>
      <c r="FY67" s="42"/>
      <c r="FZ67" s="42"/>
      <c r="GA67" s="42"/>
      <c r="GB67" s="42"/>
      <c r="GC67" s="42"/>
      <c r="GD67" s="42"/>
      <c r="GE67" s="42"/>
      <c r="GF67" s="42"/>
      <c r="GG67" s="42"/>
      <c r="GH67" s="42"/>
      <c r="GI67" s="42"/>
      <c r="GJ67" s="42"/>
      <c r="GK67" s="42"/>
      <c r="GL67" s="42"/>
      <c r="GM67" s="42"/>
      <c r="GN67" s="42"/>
      <c r="GO67" s="42"/>
      <c r="GP67" s="42"/>
      <c r="GQ67" s="42"/>
      <c r="GR67" s="42"/>
      <c r="GS67" s="42"/>
      <c r="GT67" s="42"/>
      <c r="GU67" s="42"/>
      <c r="GV67" s="42"/>
      <c r="GW67" s="42"/>
      <c r="GX67" s="42"/>
      <c r="GY67" s="42"/>
      <c r="GZ67" s="42"/>
      <c r="HA67" s="42"/>
      <c r="HB67" s="42"/>
      <c r="HC67" s="42"/>
      <c r="HD67" s="42"/>
      <c r="HE67" s="42"/>
      <c r="HF67" s="42"/>
      <c r="HG67" s="42"/>
      <c r="HH67" s="42"/>
      <c r="HI67" s="42"/>
      <c r="HJ67" s="42"/>
      <c r="HK67" s="42"/>
      <c r="HL67" s="42"/>
      <c r="HM67" s="42"/>
      <c r="HN67" s="42"/>
      <c r="HO67" s="42"/>
      <c r="HP67" s="42"/>
      <c r="HQ67" s="42"/>
      <c r="HR67" s="42"/>
      <c r="HS67" s="42"/>
      <c r="HT67" s="42"/>
      <c r="HU67" s="42"/>
      <c r="HV67" s="42"/>
      <c r="HW67" s="42"/>
      <c r="HX67" s="42"/>
      <c r="HY67" s="42"/>
      <c r="HZ67" s="42"/>
      <c r="IA67" s="42"/>
      <c r="IB67" s="42"/>
      <c r="IC67" s="42"/>
      <c r="ID67" s="42"/>
      <c r="IE67" s="42"/>
      <c r="IF67" s="42"/>
      <c r="IG67" s="42"/>
      <c r="IH67" s="42"/>
      <c r="II67" s="42"/>
      <c r="IJ67" s="42"/>
      <c r="IK67" s="42"/>
      <c r="IL67" s="42"/>
      <c r="IM67" s="42"/>
      <c r="IN67" s="42"/>
      <c r="IO67" s="42"/>
      <c r="IP67" s="42"/>
      <c r="IQ67" s="42"/>
      <c r="IR67" s="42"/>
      <c r="IS67" s="42"/>
      <c r="IT67" s="42"/>
      <c r="IU67" s="42"/>
      <c r="IV67" s="42"/>
      <c r="IW67" s="42"/>
      <c r="IX67" s="42"/>
      <c r="IY67" s="42"/>
    </row>
    <row r="68" spans="1:259" ht="13.5" x14ac:dyDescent="0.3">
      <c r="A68" s="2" t="s">
        <v>66</v>
      </c>
      <c r="B68" s="32">
        <v>2016</v>
      </c>
      <c r="C68" s="33">
        <v>2129.548798070236</v>
      </c>
      <c r="D68" s="33">
        <v>27213.947546175241</v>
      </c>
      <c r="E68" s="33">
        <v>463.66288452300245</v>
      </c>
      <c r="F68" s="34">
        <v>2197.3000000000002</v>
      </c>
      <c r="G68" s="33">
        <v>7977</v>
      </c>
      <c r="H68" s="34">
        <v>145.30000000000001</v>
      </c>
      <c r="I68" s="34">
        <v>2.411</v>
      </c>
      <c r="J68" s="34">
        <v>0</v>
      </c>
      <c r="K68" s="35">
        <v>0.73099999999999998</v>
      </c>
      <c r="L68" s="34">
        <f t="shared" si="7"/>
        <v>146.34092514000002</v>
      </c>
      <c r="N68" s="32">
        <v>2017</v>
      </c>
      <c r="O68" s="33">
        <v>2004.5564067748746</v>
      </c>
      <c r="P68" s="33">
        <v>26381.600664162819</v>
      </c>
      <c r="Q68" s="33">
        <v>156.58259544603871</v>
      </c>
      <c r="R68" s="34">
        <v>2302.9</v>
      </c>
      <c r="S68" s="33">
        <v>8050</v>
      </c>
      <c r="T68" s="34">
        <v>153.82</v>
      </c>
      <c r="U68" s="34">
        <v>2.56</v>
      </c>
      <c r="V68" s="34">
        <v>0</v>
      </c>
      <c r="W68" s="35">
        <v>0.71699999999999997</v>
      </c>
      <c r="X68" s="34">
        <f t="shared" si="8"/>
        <v>154.9252544</v>
      </c>
      <c r="Z68" s="32">
        <v>2018</v>
      </c>
      <c r="AA68" s="37">
        <v>2390.9105180890419</v>
      </c>
      <c r="AB68" s="37">
        <v>24434.790135024436</v>
      </c>
      <c r="AC68" s="37">
        <v>402.9437713684348</v>
      </c>
      <c r="AD68" s="34">
        <v>2307.3000000000002</v>
      </c>
      <c r="AE68" s="33">
        <v>8263</v>
      </c>
      <c r="AF68" s="34">
        <v>153.09800000000001</v>
      </c>
      <c r="AG68" s="34">
        <v>8.6150000000000002</v>
      </c>
      <c r="AH68" s="34">
        <v>0</v>
      </c>
      <c r="AI68" s="35">
        <v>0.70799999999999996</v>
      </c>
      <c r="AJ68" s="34">
        <f t="shared" si="9"/>
        <v>156.81744010000003</v>
      </c>
      <c r="AL68" s="32">
        <v>2019</v>
      </c>
      <c r="AM68" s="37">
        <v>2594.846356134095</v>
      </c>
      <c r="AN68" s="37">
        <v>32777.318553561054</v>
      </c>
      <c r="AO68" s="37">
        <v>841.45356687679669</v>
      </c>
      <c r="AP68" s="34">
        <v>2345.4</v>
      </c>
      <c r="AQ68" s="34">
        <v>8309</v>
      </c>
      <c r="AR68" s="34">
        <v>159.65600000000001</v>
      </c>
      <c r="AS68" s="34">
        <v>9.6879999999999988</v>
      </c>
      <c r="AT68" s="34">
        <v>0</v>
      </c>
      <c r="AU68" s="35">
        <v>0.70699999999999996</v>
      </c>
      <c r="AV68" s="34">
        <f t="shared" si="10"/>
        <v>163.83869712000001</v>
      </c>
      <c r="AX68" s="32">
        <v>2020</v>
      </c>
      <c r="AY68" s="37">
        <v>2191.811537546092</v>
      </c>
      <c r="AZ68" s="37">
        <v>31682.404973680656</v>
      </c>
      <c r="BA68" s="37">
        <v>304.19757568292914</v>
      </c>
      <c r="BB68" s="34">
        <v>2364.4</v>
      </c>
      <c r="BC68" s="33">
        <v>8411</v>
      </c>
      <c r="BD68" s="34">
        <v>146.81899999999999</v>
      </c>
      <c r="BE68" s="34">
        <v>9.5220000000000002</v>
      </c>
      <c r="BF68" s="34">
        <v>0</v>
      </c>
      <c r="BG68" s="35">
        <v>0.70599999999999996</v>
      </c>
      <c r="BH68" s="34">
        <f t="shared" si="11"/>
        <v>150.93002827999999</v>
      </c>
      <c r="BI68" s="40"/>
      <c r="BJ68" s="32">
        <v>2021</v>
      </c>
      <c r="BK68" s="37">
        <v>2432.0239244476743</v>
      </c>
      <c r="BL68" s="37">
        <v>29488.630907241011</v>
      </c>
      <c r="BM68" s="37">
        <v>349.2810968825861</v>
      </c>
      <c r="BN68" s="34">
        <v>2388</v>
      </c>
      <c r="BO68" s="34">
        <v>8512</v>
      </c>
      <c r="BP68" s="34">
        <v>158.22</v>
      </c>
      <c r="BQ68" s="34">
        <v>10.32</v>
      </c>
      <c r="BR68" s="34">
        <v>0</v>
      </c>
      <c r="BS68" s="35">
        <v>0.70599999999999996</v>
      </c>
      <c r="BT68" s="34">
        <f t="shared" si="12"/>
        <v>162.67555680000001</v>
      </c>
      <c r="BU68" s="40"/>
      <c r="BV68" s="40">
        <v>2022</v>
      </c>
      <c r="BW68" s="37">
        <v>2910.7246999999998</v>
      </c>
      <c r="BX68" s="37">
        <v>34661.1</v>
      </c>
      <c r="BY68" s="37">
        <v>541.37163730404257</v>
      </c>
      <c r="BZ68" s="34">
        <v>2462.1999999999998</v>
      </c>
      <c r="CA68" s="36">
        <v>8635</v>
      </c>
      <c r="CB68" s="34">
        <v>148.65</v>
      </c>
      <c r="CC68" s="34">
        <v>9.032</v>
      </c>
      <c r="CD68" s="34">
        <v>0</v>
      </c>
      <c r="CE68" s="35">
        <v>0.73</v>
      </c>
      <c r="CF68" s="34">
        <f t="shared" si="13"/>
        <v>152.54947568</v>
      </c>
      <c r="CG68" s="40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  <c r="IX68" s="36"/>
      <c r="IY68" s="36"/>
    </row>
    <row r="69" spans="1:259" ht="13.5" x14ac:dyDescent="0.3">
      <c r="A69" s="2" t="s">
        <v>67</v>
      </c>
      <c r="B69" s="32">
        <v>2016</v>
      </c>
      <c r="C69" s="33">
        <v>10413.373058216968</v>
      </c>
      <c r="D69" s="33">
        <v>189976.63441404729</v>
      </c>
      <c r="E69" s="33">
        <v>254.66499844236694</v>
      </c>
      <c r="F69" s="34">
        <v>2485.4</v>
      </c>
      <c r="G69" s="33">
        <v>80924</v>
      </c>
      <c r="H69" s="34">
        <v>975.81799999999998</v>
      </c>
      <c r="I69" s="34">
        <v>461.762</v>
      </c>
      <c r="J69" s="34">
        <v>725.18399999999997</v>
      </c>
      <c r="K69" s="35">
        <v>0.24399999999999999</v>
      </c>
      <c r="L69" s="34">
        <f t="shared" si="7"/>
        <v>1371.7765082799999</v>
      </c>
      <c r="N69" s="32">
        <v>2017</v>
      </c>
      <c r="O69" s="33">
        <v>9763.194143079174</v>
      </c>
      <c r="P69" s="33">
        <v>190539.78471210404</v>
      </c>
      <c r="Q69" s="33">
        <v>389.1597359742176</v>
      </c>
      <c r="R69" s="34">
        <v>2506.6</v>
      </c>
      <c r="S69" s="33">
        <v>83267</v>
      </c>
      <c r="T69" s="34">
        <v>975.23</v>
      </c>
      <c r="U69" s="34">
        <v>443.47300000000001</v>
      </c>
      <c r="V69" s="34">
        <v>772.61500000000001</v>
      </c>
      <c r="W69" s="35">
        <v>0.23699999999999999</v>
      </c>
      <c r="X69" s="34">
        <f t="shared" si="8"/>
        <v>1376.15095952</v>
      </c>
      <c r="Z69" s="32">
        <v>2018</v>
      </c>
      <c r="AA69" s="37">
        <v>9324.9992792932026</v>
      </c>
      <c r="AB69" s="37">
        <v>188664.76817914972</v>
      </c>
      <c r="AC69" s="37">
        <v>433.85040396046219</v>
      </c>
      <c r="AD69" s="34">
        <v>2520.1</v>
      </c>
      <c r="AE69" s="33">
        <v>86539</v>
      </c>
      <c r="AF69" s="34">
        <v>1010.323</v>
      </c>
      <c r="AG69" s="34">
        <v>436.37799999999999</v>
      </c>
      <c r="AH69" s="34">
        <v>884.64300000000003</v>
      </c>
      <c r="AI69" s="35">
        <v>0.22800000000000001</v>
      </c>
      <c r="AJ69" s="34">
        <f t="shared" si="9"/>
        <v>1438.5515550199998</v>
      </c>
      <c r="AL69" s="32">
        <v>2019</v>
      </c>
      <c r="AM69" s="37">
        <v>8950.2393222615719</v>
      </c>
      <c r="AN69" s="37">
        <v>187393.01155341245</v>
      </c>
      <c r="AO69" s="37">
        <v>464.41848163411356</v>
      </c>
      <c r="AP69" s="34">
        <v>2534.1999999999998</v>
      </c>
      <c r="AQ69" s="34">
        <v>90467</v>
      </c>
      <c r="AR69" s="34">
        <v>1009.058</v>
      </c>
      <c r="AS69" s="34">
        <v>417.81099999999998</v>
      </c>
      <c r="AT69" s="34">
        <v>751.41599999999994</v>
      </c>
      <c r="AU69" s="35">
        <v>0.219</v>
      </c>
      <c r="AV69" s="34">
        <f t="shared" si="10"/>
        <v>1393.15259874</v>
      </c>
      <c r="AX69" s="32">
        <v>2020</v>
      </c>
      <c r="AY69" s="37">
        <v>9980.4729999072752</v>
      </c>
      <c r="AZ69" s="37">
        <v>187391.28636995543</v>
      </c>
      <c r="BA69" s="37">
        <v>459.29985322742004</v>
      </c>
      <c r="BB69" s="34">
        <v>2550.8000000000002</v>
      </c>
      <c r="BC69" s="33">
        <v>92829</v>
      </c>
      <c r="BD69" s="34">
        <v>988.452</v>
      </c>
      <c r="BE69" s="34">
        <v>421.14800000000002</v>
      </c>
      <c r="BF69" s="34">
        <v>827.279</v>
      </c>
      <c r="BG69" s="35">
        <v>0.215</v>
      </c>
      <c r="BH69" s="34">
        <f t="shared" si="11"/>
        <v>1394.5537744199999</v>
      </c>
      <c r="BI69" s="40"/>
      <c r="BJ69" s="32">
        <v>2021</v>
      </c>
      <c r="BK69" s="37">
        <v>9841.3175512036196</v>
      </c>
      <c r="BL69" s="37">
        <v>184509.0704491279</v>
      </c>
      <c r="BM69" s="37">
        <v>384.17789465674593</v>
      </c>
      <c r="BN69" s="34">
        <v>2580.9</v>
      </c>
      <c r="BO69" s="34">
        <v>96555</v>
      </c>
      <c r="BP69" s="34">
        <v>1049.8119999999999</v>
      </c>
      <c r="BQ69" s="34">
        <v>450.952</v>
      </c>
      <c r="BR69" s="34">
        <v>837.52800000000002</v>
      </c>
      <c r="BS69" s="35">
        <v>0.20799999999999999</v>
      </c>
      <c r="BT69" s="34">
        <f t="shared" si="12"/>
        <v>1471.55985728</v>
      </c>
      <c r="BU69" s="40"/>
      <c r="BV69" s="40">
        <v>2022</v>
      </c>
      <c r="BW69" s="37">
        <v>10232.751</v>
      </c>
      <c r="BX69" s="37">
        <v>173985.54</v>
      </c>
      <c r="BY69" s="37">
        <v>502.28179433417779</v>
      </c>
      <c r="BZ69" s="34">
        <v>2638</v>
      </c>
      <c r="CA69" s="36">
        <v>100147</v>
      </c>
      <c r="CB69" s="34">
        <v>1016.515</v>
      </c>
      <c r="CC69" s="34">
        <v>449.262</v>
      </c>
      <c r="CD69" s="34">
        <v>811.7</v>
      </c>
      <c r="CE69" s="35">
        <v>0.20100000000000001</v>
      </c>
      <c r="CF69" s="34">
        <f t="shared" si="13"/>
        <v>1430.5312458799999</v>
      </c>
      <c r="CG69" s="40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  <c r="IW69" s="36"/>
      <c r="IX69" s="36"/>
      <c r="IY69" s="36"/>
    </row>
    <row r="70" spans="1:259" ht="13.5" x14ac:dyDescent="0.3">
      <c r="A70" s="2" t="s">
        <v>68</v>
      </c>
      <c r="B70" s="32">
        <v>2016</v>
      </c>
      <c r="C70" s="33">
        <v>7074.9251553390486</v>
      </c>
      <c r="D70" s="33">
        <v>165531.39899763558</v>
      </c>
      <c r="E70" s="33">
        <v>856.90377573198521</v>
      </c>
      <c r="F70" s="34">
        <v>6799.9</v>
      </c>
      <c r="G70" s="33">
        <v>70659</v>
      </c>
      <c r="H70" s="34">
        <v>717.9</v>
      </c>
      <c r="I70" s="34">
        <v>275.90300000000002</v>
      </c>
      <c r="J70" s="34">
        <v>0</v>
      </c>
      <c r="K70" s="35">
        <v>0.51300000000000001</v>
      </c>
      <c r="L70" s="34">
        <f t="shared" si="7"/>
        <v>837.01836121999997</v>
      </c>
      <c r="N70" s="32">
        <v>2017</v>
      </c>
      <c r="O70" s="33">
        <v>6931.7626223559</v>
      </c>
      <c r="P70" s="33">
        <v>174714.73891372787</v>
      </c>
      <c r="Q70" s="33">
        <v>710.95983548363779</v>
      </c>
      <c r="R70" s="34">
        <v>6955.1</v>
      </c>
      <c r="S70" s="33">
        <v>71318</v>
      </c>
      <c r="T70" s="34">
        <v>712.83600000000001</v>
      </c>
      <c r="U70" s="34">
        <v>267.95</v>
      </c>
      <c r="V70" s="34">
        <v>0</v>
      </c>
      <c r="W70" s="35">
        <v>0.51100000000000001</v>
      </c>
      <c r="X70" s="34">
        <f t="shared" si="8"/>
        <v>828.52073300000006</v>
      </c>
      <c r="Z70" s="32">
        <v>2018</v>
      </c>
      <c r="AA70" s="37">
        <v>8130.361792317377</v>
      </c>
      <c r="AB70" s="37">
        <v>184470.6318429675</v>
      </c>
      <c r="AC70" s="37">
        <v>1217.9475679320542</v>
      </c>
      <c r="AD70" s="34">
        <v>6993</v>
      </c>
      <c r="AE70" s="33">
        <v>71851</v>
      </c>
      <c r="AF70" s="34">
        <v>715.62099999999998</v>
      </c>
      <c r="AG70" s="34">
        <v>263.91500000000002</v>
      </c>
      <c r="AH70" s="34">
        <v>0</v>
      </c>
      <c r="AI70" s="35">
        <v>0.51</v>
      </c>
      <c r="AJ70" s="34">
        <f t="shared" si="9"/>
        <v>829.56366209999999</v>
      </c>
      <c r="AL70" s="32">
        <v>2019</v>
      </c>
      <c r="AM70" s="37">
        <v>10705.105569701982</v>
      </c>
      <c r="AN70" s="37">
        <v>186605.03927455191</v>
      </c>
      <c r="AO70" s="37">
        <v>4768.1880770724156</v>
      </c>
      <c r="AP70" s="34">
        <v>7049.6</v>
      </c>
      <c r="AQ70" s="34">
        <v>72643</v>
      </c>
      <c r="AR70" s="34">
        <v>715.56700000000001</v>
      </c>
      <c r="AS70" s="34">
        <v>262.94900000000001</v>
      </c>
      <c r="AT70" s="34">
        <v>0</v>
      </c>
      <c r="AU70" s="35">
        <v>0.50800000000000001</v>
      </c>
      <c r="AV70" s="34">
        <f t="shared" si="10"/>
        <v>829.09260126000004</v>
      </c>
      <c r="AX70" s="32">
        <v>2020</v>
      </c>
      <c r="AY70" s="37">
        <v>12389.995979308171</v>
      </c>
      <c r="AZ70" s="37">
        <v>194522.78505439326</v>
      </c>
      <c r="BA70" s="37">
        <v>4906.409512943007</v>
      </c>
      <c r="BB70" s="34">
        <v>7135.5</v>
      </c>
      <c r="BC70" s="33">
        <v>73720</v>
      </c>
      <c r="BD70" s="34">
        <v>673.26900000000001</v>
      </c>
      <c r="BE70" s="34">
        <v>248.63499999999999</v>
      </c>
      <c r="BF70" s="34">
        <v>0</v>
      </c>
      <c r="BG70" s="35">
        <v>0.503</v>
      </c>
      <c r="BH70" s="34">
        <f t="shared" si="11"/>
        <v>780.61467489999995</v>
      </c>
      <c r="BI70" s="40"/>
      <c r="BJ70" s="32">
        <v>2021</v>
      </c>
      <c r="BK70" s="37">
        <v>9421.0706403486747</v>
      </c>
      <c r="BL70" s="37">
        <v>193887.65000132134</v>
      </c>
      <c r="BM70" s="37">
        <v>1585.4622956279338</v>
      </c>
      <c r="BN70" s="34">
        <v>7183.5</v>
      </c>
      <c r="BO70" s="34">
        <v>74452</v>
      </c>
      <c r="BP70" s="34">
        <v>730.87699999999995</v>
      </c>
      <c r="BQ70" s="34">
        <v>249.50800000000001</v>
      </c>
      <c r="BR70" s="34">
        <v>0</v>
      </c>
      <c r="BS70" s="35">
        <v>0.501</v>
      </c>
      <c r="BT70" s="34">
        <f t="shared" si="12"/>
        <v>838.59958391999999</v>
      </c>
      <c r="BU70" s="40"/>
      <c r="BV70" s="40">
        <v>2022</v>
      </c>
      <c r="BW70" s="37">
        <v>8961.2392200000013</v>
      </c>
      <c r="BX70" s="37">
        <v>185400.4</v>
      </c>
      <c r="BY70" s="37">
        <v>467.0088633575993</v>
      </c>
      <c r="BZ70" s="34">
        <v>7283.1</v>
      </c>
      <c r="CA70" s="36">
        <v>76097</v>
      </c>
      <c r="CB70" s="34">
        <v>676.38199999999995</v>
      </c>
      <c r="CC70" s="34">
        <v>214.26900000000001</v>
      </c>
      <c r="CD70" s="34">
        <v>0</v>
      </c>
      <c r="CE70" s="35">
        <v>0.48399999999999999</v>
      </c>
      <c r="CF70" s="34">
        <f t="shared" si="13"/>
        <v>768.89049805999991</v>
      </c>
      <c r="CG70" s="40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  <c r="IW70" s="36"/>
      <c r="IX70" s="36"/>
      <c r="IY70" s="36"/>
    </row>
    <row r="71" spans="1:259" ht="13.5" x14ac:dyDescent="0.3">
      <c r="A71" s="2" t="s">
        <v>69</v>
      </c>
      <c r="B71" s="32">
        <v>2016</v>
      </c>
      <c r="C71" s="33">
        <v>4215.9721488418636</v>
      </c>
      <c r="D71" s="33">
        <v>61021.257967454789</v>
      </c>
      <c r="E71" s="33">
        <v>484.8800381068375</v>
      </c>
      <c r="F71" s="34">
        <v>3791.7</v>
      </c>
      <c r="G71" s="33">
        <v>24684</v>
      </c>
      <c r="H71" s="34">
        <v>286.471</v>
      </c>
      <c r="I71" s="34">
        <v>107.039</v>
      </c>
      <c r="J71" s="34">
        <v>0</v>
      </c>
      <c r="K71" s="35">
        <v>0.76</v>
      </c>
      <c r="L71" s="34">
        <f t="shared" si="7"/>
        <v>332.68401785999998</v>
      </c>
      <c r="N71" s="32">
        <v>2017</v>
      </c>
      <c r="O71" s="33">
        <v>3987.1884506136253</v>
      </c>
      <c r="P71" s="33">
        <v>64581.749243600003</v>
      </c>
      <c r="Q71" s="33">
        <v>784.34546132348873</v>
      </c>
      <c r="R71" s="34">
        <v>3849.2</v>
      </c>
      <c r="S71" s="33">
        <v>24789</v>
      </c>
      <c r="T71" s="34">
        <v>286.88200000000001</v>
      </c>
      <c r="U71" s="34">
        <v>123.004</v>
      </c>
      <c r="V71" s="34">
        <v>0</v>
      </c>
      <c r="W71" s="35">
        <v>0.76</v>
      </c>
      <c r="X71" s="34">
        <f t="shared" si="8"/>
        <v>339.98774695999998</v>
      </c>
      <c r="Z71" s="32">
        <v>2018</v>
      </c>
      <c r="AA71" s="37">
        <v>4357.7927945625697</v>
      </c>
      <c r="AB71" s="37">
        <v>66147.823621631207</v>
      </c>
      <c r="AC71" s="37">
        <v>735.22818029440089</v>
      </c>
      <c r="AD71" s="34">
        <v>3872.5</v>
      </c>
      <c r="AE71" s="33">
        <v>24926</v>
      </c>
      <c r="AF71" s="34">
        <v>291.97499999999997</v>
      </c>
      <c r="AG71" s="34">
        <v>128.57499999999999</v>
      </c>
      <c r="AH71" s="34">
        <v>0</v>
      </c>
      <c r="AI71" s="35">
        <v>0.75900000000000001</v>
      </c>
      <c r="AJ71" s="34">
        <f t="shared" si="9"/>
        <v>347.48597049999995</v>
      </c>
      <c r="AL71" s="32">
        <v>2019</v>
      </c>
      <c r="AM71" s="37">
        <v>4661.9789204047984</v>
      </c>
      <c r="AN71" s="37">
        <v>69001.48505922714</v>
      </c>
      <c r="AO71" s="37">
        <v>864.15189724633478</v>
      </c>
      <c r="AP71" s="34">
        <v>3909.2</v>
      </c>
      <c r="AQ71" s="34">
        <v>25263</v>
      </c>
      <c r="AR71" s="34">
        <v>288.06100000000004</v>
      </c>
      <c r="AS71" s="34">
        <v>134.93</v>
      </c>
      <c r="AT71" s="34">
        <v>0</v>
      </c>
      <c r="AU71" s="35">
        <v>0.75</v>
      </c>
      <c r="AV71" s="34">
        <f t="shared" si="10"/>
        <v>346.31567820000004</v>
      </c>
      <c r="AX71" s="32">
        <v>2020</v>
      </c>
      <c r="AY71" s="37">
        <v>5541.6243128094202</v>
      </c>
      <c r="AZ71" s="37">
        <v>75027.671542178432</v>
      </c>
      <c r="BA71" s="37">
        <v>1901.9081719235571</v>
      </c>
      <c r="BB71" s="34">
        <v>3966.5</v>
      </c>
      <c r="BC71" s="33">
        <v>25082</v>
      </c>
      <c r="BD71" s="34">
        <v>275.68600000000004</v>
      </c>
      <c r="BE71" s="34">
        <v>110.57</v>
      </c>
      <c r="BF71" s="34">
        <v>0</v>
      </c>
      <c r="BG71" s="35">
        <v>0.75800000000000001</v>
      </c>
      <c r="BH71" s="34">
        <f t="shared" si="11"/>
        <v>323.42349180000002</v>
      </c>
      <c r="BI71" s="40"/>
      <c r="BJ71" s="32">
        <v>2021</v>
      </c>
      <c r="BK71" s="37">
        <v>4631.2776391758716</v>
      </c>
      <c r="BL71" s="37">
        <v>77757.380404466167</v>
      </c>
      <c r="BM71" s="37">
        <v>557.58190867771248</v>
      </c>
      <c r="BN71" s="34">
        <v>4006.7</v>
      </c>
      <c r="BO71" s="34">
        <v>25424</v>
      </c>
      <c r="BP71" s="34">
        <v>303.47200000000004</v>
      </c>
      <c r="BQ71" s="34">
        <v>107.05200000000001</v>
      </c>
      <c r="BR71" s="34">
        <v>0</v>
      </c>
      <c r="BS71" s="35">
        <v>0.751</v>
      </c>
      <c r="BT71" s="34">
        <f t="shared" si="12"/>
        <v>349.69063048000004</v>
      </c>
      <c r="BU71" s="40"/>
      <c r="BV71" s="40">
        <v>2022</v>
      </c>
      <c r="BW71" s="37">
        <v>4558.8666799999992</v>
      </c>
      <c r="BX71" s="37">
        <v>75243.929999999993</v>
      </c>
      <c r="BY71" s="37">
        <v>374.40833386359805</v>
      </c>
      <c r="BZ71" s="34">
        <v>3999.4</v>
      </c>
      <c r="CA71" s="36">
        <v>25581</v>
      </c>
      <c r="CB71" s="34">
        <v>277.21800000000002</v>
      </c>
      <c r="CC71" s="34">
        <v>113.001</v>
      </c>
      <c r="CD71" s="34">
        <v>0</v>
      </c>
      <c r="CE71" s="35">
        <v>0.747</v>
      </c>
      <c r="CF71" s="34">
        <f t="shared" si="13"/>
        <v>326.00505174</v>
      </c>
      <c r="CG71" s="40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S71" s="36"/>
      <c r="IT71" s="36"/>
      <c r="IU71" s="36"/>
      <c r="IV71" s="36"/>
      <c r="IW71" s="36"/>
      <c r="IX71" s="36"/>
      <c r="IY71" s="36"/>
    </row>
    <row r="72" spans="1:259" ht="13.5" x14ac:dyDescent="0.3">
      <c r="A72" s="2" t="s">
        <v>70</v>
      </c>
      <c r="B72" s="32">
        <v>2016</v>
      </c>
      <c r="C72" s="33">
        <v>2063.3762042033377</v>
      </c>
      <c r="D72" s="33">
        <v>22641.715941724615</v>
      </c>
      <c r="E72" s="33">
        <v>86.782199505492613</v>
      </c>
      <c r="F72" s="34">
        <v>962.8</v>
      </c>
      <c r="G72" s="33">
        <v>12706</v>
      </c>
      <c r="H72" s="34">
        <v>129.81399999999999</v>
      </c>
      <c r="I72" s="34">
        <v>32.887999999999998</v>
      </c>
      <c r="J72" s="34">
        <v>0</v>
      </c>
      <c r="K72" s="35">
        <v>0.48299999999999998</v>
      </c>
      <c r="L72" s="34">
        <f t="shared" si="7"/>
        <v>144.01306511999999</v>
      </c>
      <c r="N72" s="32">
        <v>2017</v>
      </c>
      <c r="O72" s="33">
        <v>2264.5826879172073</v>
      </c>
      <c r="P72" s="33">
        <v>22239.774269697053</v>
      </c>
      <c r="Q72" s="33">
        <v>100.40235166788899</v>
      </c>
      <c r="R72" s="34">
        <v>968.1</v>
      </c>
      <c r="S72" s="33">
        <v>12827</v>
      </c>
      <c r="T72" s="34">
        <v>129.40799999999999</v>
      </c>
      <c r="U72" s="34">
        <v>32.049999999999997</v>
      </c>
      <c r="V72" s="34">
        <v>0</v>
      </c>
      <c r="W72" s="35">
        <v>0.48299999999999998</v>
      </c>
      <c r="X72" s="34">
        <f t="shared" si="8"/>
        <v>143.24526699999998</v>
      </c>
      <c r="Z72" s="32">
        <v>2018</v>
      </c>
      <c r="AA72" s="37">
        <v>2221.2161718295879</v>
      </c>
      <c r="AB72" s="37">
        <v>24474.416259181387</v>
      </c>
      <c r="AC72" s="37">
        <v>237.20606090634206</v>
      </c>
      <c r="AD72" s="34">
        <v>985.2</v>
      </c>
      <c r="AE72" s="33">
        <v>12882</v>
      </c>
      <c r="AF72" s="34">
        <v>132.982</v>
      </c>
      <c r="AG72" s="34">
        <v>31.097999999999999</v>
      </c>
      <c r="AH72" s="34">
        <v>0</v>
      </c>
      <c r="AI72" s="35">
        <v>0.48299999999999998</v>
      </c>
      <c r="AJ72" s="34">
        <f t="shared" si="9"/>
        <v>146.40825052</v>
      </c>
      <c r="AL72" s="32">
        <v>2019</v>
      </c>
      <c r="AM72" s="37">
        <v>2324.7261410240826</v>
      </c>
      <c r="AN72" s="37">
        <v>25492.714140902521</v>
      </c>
      <c r="AO72" s="37">
        <v>191.10100520069</v>
      </c>
      <c r="AP72" s="34">
        <v>988.5</v>
      </c>
      <c r="AQ72" s="34">
        <v>12942</v>
      </c>
      <c r="AR72" s="34">
        <v>134.768</v>
      </c>
      <c r="AS72" s="34">
        <v>49.814</v>
      </c>
      <c r="AT72" s="34">
        <v>0</v>
      </c>
      <c r="AU72" s="35">
        <v>0.48599999999999999</v>
      </c>
      <c r="AV72" s="34">
        <f t="shared" si="10"/>
        <v>156.27469636000001</v>
      </c>
      <c r="AX72" s="32">
        <v>2020</v>
      </c>
      <c r="AY72" s="37">
        <v>2217.7782597019836</v>
      </c>
      <c r="AZ72" s="37">
        <v>27427.194792549595</v>
      </c>
      <c r="BA72" s="37">
        <v>209.90502121889759</v>
      </c>
      <c r="BB72" s="34">
        <v>1002</v>
      </c>
      <c r="BC72" s="33">
        <v>12984</v>
      </c>
      <c r="BD72" s="34">
        <v>124.303</v>
      </c>
      <c r="BE72" s="34">
        <v>53.296999999999997</v>
      </c>
      <c r="BF72" s="34">
        <v>0</v>
      </c>
      <c r="BG72" s="35">
        <v>0.48899999999999999</v>
      </c>
      <c r="BH72" s="34">
        <f t="shared" si="11"/>
        <v>147.31344677999999</v>
      </c>
      <c r="BI72" s="40"/>
      <c r="BJ72" s="32">
        <v>2021</v>
      </c>
      <c r="BK72" s="37">
        <v>2247.296293434857</v>
      </c>
      <c r="BL72" s="37">
        <v>29107.099857426001</v>
      </c>
      <c r="BM72" s="37">
        <v>708.95906399084879</v>
      </c>
      <c r="BN72" s="34">
        <v>1004.1</v>
      </c>
      <c r="BO72" s="34">
        <v>13324</v>
      </c>
      <c r="BP72" s="34">
        <v>146.41999999999999</v>
      </c>
      <c r="BQ72" s="34">
        <v>48.692</v>
      </c>
      <c r="BR72" s="34">
        <v>0</v>
      </c>
      <c r="BS72" s="35">
        <v>0.48099999999999998</v>
      </c>
      <c r="BT72" s="34">
        <f t="shared" si="12"/>
        <v>167.44228407999998</v>
      </c>
      <c r="BU72" s="40"/>
      <c r="BV72" s="40">
        <v>2022</v>
      </c>
      <c r="BW72" s="37">
        <v>2403.1330200000002</v>
      </c>
      <c r="BX72" s="37">
        <v>29126.080000000002</v>
      </c>
      <c r="BY72" s="37">
        <v>106.38012385893359</v>
      </c>
      <c r="BZ72" s="34">
        <v>1076.4000000000001</v>
      </c>
      <c r="CA72" s="36">
        <v>13534</v>
      </c>
      <c r="CB72" s="34">
        <v>130.869</v>
      </c>
      <c r="CC72" s="34">
        <v>52.180999999999997</v>
      </c>
      <c r="CD72" s="34">
        <v>0</v>
      </c>
      <c r="CE72" s="35">
        <v>0.47599999999999998</v>
      </c>
      <c r="CF72" s="34">
        <f t="shared" si="13"/>
        <v>153.39762494000001</v>
      </c>
      <c r="CG72" s="40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  <c r="IW72" s="36"/>
      <c r="IX72" s="36"/>
      <c r="IY72" s="36"/>
    </row>
    <row r="73" spans="1:259" ht="13.5" x14ac:dyDescent="0.3">
      <c r="A73" s="2" t="s">
        <v>71</v>
      </c>
      <c r="B73" s="32">
        <v>2016</v>
      </c>
      <c r="C73" s="33">
        <v>12331.268732480667</v>
      </c>
      <c r="D73" s="33">
        <v>208597.2716635605</v>
      </c>
      <c r="E73" s="33">
        <v>402.55505212192406</v>
      </c>
      <c r="F73" s="34">
        <v>3411.7</v>
      </c>
      <c r="G73" s="33">
        <v>118124</v>
      </c>
      <c r="H73" s="34">
        <v>1168.981</v>
      </c>
      <c r="I73" s="34">
        <v>672.22799999999995</v>
      </c>
      <c r="J73" s="34">
        <v>7.5469999999999997</v>
      </c>
      <c r="K73" s="35">
        <v>0.218</v>
      </c>
      <c r="L73" s="34">
        <f t="shared" si="7"/>
        <v>1461.25470842</v>
      </c>
      <c r="N73" s="32">
        <v>2017</v>
      </c>
      <c r="O73" s="33">
        <v>11458.988125329595</v>
      </c>
      <c r="P73" s="33">
        <v>207941.49459666948</v>
      </c>
      <c r="Q73" s="33">
        <v>309.07692506322957</v>
      </c>
      <c r="R73" s="34">
        <v>3446.9</v>
      </c>
      <c r="S73" s="33">
        <v>121368</v>
      </c>
      <c r="T73" s="34">
        <v>1168.569</v>
      </c>
      <c r="U73" s="34">
        <v>681.66099999999994</v>
      </c>
      <c r="V73" s="34">
        <v>4.82</v>
      </c>
      <c r="W73" s="35">
        <v>0.216</v>
      </c>
      <c r="X73" s="34">
        <f t="shared" si="8"/>
        <v>1464.17602214</v>
      </c>
      <c r="Z73" s="32">
        <v>2018</v>
      </c>
      <c r="AA73" s="37">
        <v>10819.870081444175</v>
      </c>
      <c r="AB73" s="37">
        <v>207702.08760259944</v>
      </c>
      <c r="AC73" s="37">
        <v>292.33316737241961</v>
      </c>
      <c r="AD73" s="34">
        <v>3495.7</v>
      </c>
      <c r="AE73" s="33">
        <v>126001</v>
      </c>
      <c r="AF73" s="34">
        <v>1178.883</v>
      </c>
      <c r="AG73" s="34">
        <v>705.23500000000001</v>
      </c>
      <c r="AH73" s="34">
        <v>32.707999999999998</v>
      </c>
      <c r="AI73" s="35">
        <v>0.21</v>
      </c>
      <c r="AJ73" s="34">
        <f t="shared" si="9"/>
        <v>1492.2282977000002</v>
      </c>
      <c r="AL73" s="32">
        <v>2019</v>
      </c>
      <c r="AM73" s="37">
        <v>10987.574932655158</v>
      </c>
      <c r="AN73" s="37">
        <v>206329.02215365288</v>
      </c>
      <c r="AO73" s="37">
        <v>122.97110886618393</v>
      </c>
      <c r="AP73" s="34">
        <v>3526.3</v>
      </c>
      <c r="AQ73" s="34">
        <v>130761</v>
      </c>
      <c r="AR73" s="34">
        <v>1173.95</v>
      </c>
      <c r="AS73" s="34">
        <v>694.38</v>
      </c>
      <c r="AT73" s="34">
        <v>31.689</v>
      </c>
      <c r="AU73" s="35">
        <v>0.20399999999999999</v>
      </c>
      <c r="AV73" s="34">
        <f t="shared" si="10"/>
        <v>1482.3325091000002</v>
      </c>
      <c r="AX73" s="32">
        <v>2020</v>
      </c>
      <c r="AY73" s="37">
        <v>11374.0756102786</v>
      </c>
      <c r="AZ73" s="37">
        <v>206877.55796396272</v>
      </c>
      <c r="BA73" s="37">
        <v>161.67907020088458</v>
      </c>
      <c r="BB73" s="34">
        <v>3541.9</v>
      </c>
      <c r="BC73" s="33">
        <v>134297</v>
      </c>
      <c r="BD73" s="34">
        <v>1145.9880000000001</v>
      </c>
      <c r="BE73" s="34">
        <v>654.57100000000003</v>
      </c>
      <c r="BF73" s="34">
        <v>55.475999999999999</v>
      </c>
      <c r="BG73" s="35">
        <v>0.20100000000000001</v>
      </c>
      <c r="BH73" s="34">
        <f t="shared" si="11"/>
        <v>1443.63202714</v>
      </c>
      <c r="BI73" s="40"/>
      <c r="BJ73" s="32">
        <v>2021</v>
      </c>
      <c r="BK73" s="37">
        <v>12432.858212406469</v>
      </c>
      <c r="BL73" s="37">
        <v>201411.40580893235</v>
      </c>
      <c r="BM73" s="37">
        <v>150.10420340071238</v>
      </c>
      <c r="BN73" s="34">
        <v>3567.1</v>
      </c>
      <c r="BO73" s="34">
        <v>137616</v>
      </c>
      <c r="BP73" s="34">
        <v>1212.95</v>
      </c>
      <c r="BQ73" s="34">
        <v>705.91</v>
      </c>
      <c r="BR73" s="34">
        <v>56.4</v>
      </c>
      <c r="BS73" s="35">
        <v>0.19800000000000001</v>
      </c>
      <c r="BT73" s="34">
        <f t="shared" si="12"/>
        <v>1533.0096234</v>
      </c>
      <c r="BU73" s="40"/>
      <c r="BV73" s="40">
        <v>2022</v>
      </c>
      <c r="BW73" s="37">
        <v>10835.964440000002</v>
      </c>
      <c r="BX73" s="37">
        <v>188692.35</v>
      </c>
      <c r="BY73" s="37">
        <v>411.18036034611714</v>
      </c>
      <c r="BZ73" s="34">
        <v>3610.5</v>
      </c>
      <c r="CA73" s="36">
        <v>141725</v>
      </c>
      <c r="CB73" s="34">
        <v>1166.42</v>
      </c>
      <c r="CC73" s="34">
        <v>740.82</v>
      </c>
      <c r="CD73" s="34">
        <v>49.2</v>
      </c>
      <c r="CE73" s="35">
        <v>0.189</v>
      </c>
      <c r="CF73" s="34">
        <f t="shared" si="13"/>
        <v>1499.5997468</v>
      </c>
      <c r="CG73" s="40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S73" s="36"/>
      <c r="IT73" s="36"/>
      <c r="IU73" s="36"/>
      <c r="IV73" s="36"/>
      <c r="IW73" s="36"/>
      <c r="IX73" s="36"/>
      <c r="IY73" s="36"/>
    </row>
    <row r="74" spans="1:259" ht="13.5" x14ac:dyDescent="0.3">
      <c r="A74" s="2" t="s">
        <v>72</v>
      </c>
      <c r="B74" s="32">
        <v>2016</v>
      </c>
      <c r="C74" s="33">
        <v>4475.4522690643944</v>
      </c>
      <c r="D74" s="33">
        <v>64094.373535187755</v>
      </c>
      <c r="E74" s="33">
        <v>545.08308783612802</v>
      </c>
      <c r="F74" s="34">
        <v>3900</v>
      </c>
      <c r="G74" s="33">
        <v>18089</v>
      </c>
      <c r="H74" s="34">
        <v>186.95</v>
      </c>
      <c r="I74" s="34">
        <v>91.111000000000004</v>
      </c>
      <c r="J74" s="34">
        <v>57.360999999999997</v>
      </c>
      <c r="K74" s="35">
        <v>0.73199999999999998</v>
      </c>
      <c r="L74" s="34">
        <f t="shared" si="7"/>
        <v>241.83683023999998</v>
      </c>
      <c r="N74" s="32">
        <v>2017</v>
      </c>
      <c r="O74" s="33">
        <v>4046.2141260234457</v>
      </c>
      <c r="P74" s="33">
        <v>65707.022920935618</v>
      </c>
      <c r="Q74" s="33">
        <v>347.08967224750745</v>
      </c>
      <c r="R74" s="34">
        <v>3952.4</v>
      </c>
      <c r="S74" s="33">
        <v>18135</v>
      </c>
      <c r="T74" s="34">
        <v>185.35599999999999</v>
      </c>
      <c r="U74" s="34">
        <v>91.769000000000005</v>
      </c>
      <c r="V74" s="34">
        <v>58.720999999999997</v>
      </c>
      <c r="W74" s="35">
        <v>0.73199999999999998</v>
      </c>
      <c r="X74" s="34">
        <f t="shared" si="8"/>
        <v>240.89561115999999</v>
      </c>
      <c r="Z74" s="32">
        <v>2018</v>
      </c>
      <c r="AA74" s="37">
        <v>4184.2428696753404</v>
      </c>
      <c r="AB74" s="37">
        <v>65659.167966305322</v>
      </c>
      <c r="AC74" s="37">
        <v>340.18401083840706</v>
      </c>
      <c r="AD74" s="34">
        <v>3958.2</v>
      </c>
      <c r="AE74" s="33">
        <v>18083</v>
      </c>
      <c r="AF74" s="34">
        <v>184.393</v>
      </c>
      <c r="AG74" s="34">
        <v>88.754999999999995</v>
      </c>
      <c r="AH74" s="34">
        <v>57.658999999999999</v>
      </c>
      <c r="AI74" s="35">
        <v>0.73399999999999999</v>
      </c>
      <c r="AJ74" s="34">
        <f t="shared" si="9"/>
        <v>238.34343859999998</v>
      </c>
      <c r="AL74" s="32">
        <v>2019</v>
      </c>
      <c r="AM74" s="37">
        <v>4541.8995793867934</v>
      </c>
      <c r="AN74" s="37">
        <v>66477.158365411888</v>
      </c>
      <c r="AO74" s="37">
        <v>928.56510645149785</v>
      </c>
      <c r="AP74" s="34">
        <v>3961.7</v>
      </c>
      <c r="AQ74" s="34">
        <v>18110</v>
      </c>
      <c r="AR74" s="34">
        <v>180.02199999999999</v>
      </c>
      <c r="AS74" s="34">
        <v>87.748000000000005</v>
      </c>
      <c r="AT74" s="34">
        <v>61.898000000000003</v>
      </c>
      <c r="AU74" s="35">
        <v>0.73299999999999998</v>
      </c>
      <c r="AV74" s="34">
        <f t="shared" si="10"/>
        <v>234.68686932</v>
      </c>
      <c r="AX74" s="32">
        <v>2020</v>
      </c>
      <c r="AY74" s="37">
        <v>4529.8846868684022</v>
      </c>
      <c r="AZ74" s="37">
        <v>70277.717415575637</v>
      </c>
      <c r="BA74" s="37">
        <v>565.74073081238794</v>
      </c>
      <c r="BB74" s="34">
        <v>3994.5</v>
      </c>
      <c r="BC74" s="33">
        <v>17976</v>
      </c>
      <c r="BD74" s="34">
        <v>170.441</v>
      </c>
      <c r="BE74" s="34">
        <v>86.275000000000006</v>
      </c>
      <c r="BF74" s="34">
        <v>69.849999999999994</v>
      </c>
      <c r="BG74" s="35">
        <v>0.73799999999999999</v>
      </c>
      <c r="BH74" s="34">
        <f t="shared" si="11"/>
        <v>226.62570349999999</v>
      </c>
      <c r="BI74" s="40"/>
      <c r="BJ74" s="32">
        <v>2021</v>
      </c>
      <c r="BK74" s="37">
        <v>4686.4321877844432</v>
      </c>
      <c r="BL74" s="37">
        <v>74724.291744978851</v>
      </c>
      <c r="BM74" s="37">
        <v>347.36220318804885</v>
      </c>
      <c r="BN74" s="34">
        <v>4037.2</v>
      </c>
      <c r="BO74" s="34">
        <v>18068</v>
      </c>
      <c r="BP74" s="34">
        <v>181.613</v>
      </c>
      <c r="BQ74" s="34">
        <v>87.625</v>
      </c>
      <c r="BR74" s="34">
        <v>58.655999999999999</v>
      </c>
      <c r="BS74" s="35">
        <v>0.73299999999999998</v>
      </c>
      <c r="BT74" s="34">
        <f t="shared" si="12"/>
        <v>235.34585910000001</v>
      </c>
      <c r="BU74" s="40"/>
      <c r="BV74" s="40">
        <v>2022</v>
      </c>
      <c r="BW74" s="37">
        <v>4580.7818699999998</v>
      </c>
      <c r="BX74" s="37">
        <v>71615.89</v>
      </c>
      <c r="BY74" s="37">
        <v>683.88409393304005</v>
      </c>
      <c r="BZ74" s="34">
        <v>4058.8</v>
      </c>
      <c r="CA74" s="36">
        <v>18062</v>
      </c>
      <c r="CB74" s="34">
        <v>172.90100000000001</v>
      </c>
      <c r="CC74" s="34">
        <v>85.16</v>
      </c>
      <c r="CD74" s="34">
        <v>75.819999999999993</v>
      </c>
      <c r="CE74" s="35">
        <v>0.73399999999999999</v>
      </c>
      <c r="CF74" s="34">
        <f t="shared" si="13"/>
        <v>230.2227804</v>
      </c>
      <c r="CG74" s="40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  <c r="IW74" s="36"/>
      <c r="IX74" s="36"/>
      <c r="IY74" s="36"/>
    </row>
    <row r="75" spans="1:259" ht="13.5" x14ac:dyDescent="0.3">
      <c r="A75" s="2" t="s">
        <v>73</v>
      </c>
      <c r="B75" s="32">
        <v>2016</v>
      </c>
      <c r="C75" s="33">
        <v>3219.4808142972179</v>
      </c>
      <c r="D75" s="33">
        <v>65436.66130027816</v>
      </c>
      <c r="E75" s="33">
        <v>983.28717085086828</v>
      </c>
      <c r="F75" s="34">
        <v>3586.2</v>
      </c>
      <c r="G75" s="33">
        <v>20319</v>
      </c>
      <c r="H75" s="34">
        <v>331.8</v>
      </c>
      <c r="I75" s="34">
        <v>12.6</v>
      </c>
      <c r="J75" s="34">
        <v>0</v>
      </c>
      <c r="K75" s="35">
        <v>0.78900000000000003</v>
      </c>
      <c r="L75" s="34">
        <f t="shared" si="7"/>
        <v>337.23992400000003</v>
      </c>
      <c r="N75" s="32">
        <v>2017</v>
      </c>
      <c r="O75" s="33">
        <v>3231.7272823060666</v>
      </c>
      <c r="P75" s="33">
        <v>69791.655773798004</v>
      </c>
      <c r="Q75" s="33">
        <v>441.76475478285511</v>
      </c>
      <c r="R75" s="34">
        <v>3622</v>
      </c>
      <c r="S75" s="33">
        <v>20371</v>
      </c>
      <c r="T75" s="34">
        <v>326.3</v>
      </c>
      <c r="U75" s="34">
        <v>12.4</v>
      </c>
      <c r="V75" s="34">
        <v>0</v>
      </c>
      <c r="W75" s="35">
        <v>0.78800000000000003</v>
      </c>
      <c r="X75" s="34">
        <f t="shared" si="8"/>
        <v>331.65357599999999</v>
      </c>
      <c r="Z75" s="32">
        <v>2018</v>
      </c>
      <c r="AA75" s="37">
        <v>3532.7198847791005</v>
      </c>
      <c r="AB75" s="37">
        <v>68574.288798842244</v>
      </c>
      <c r="AC75" s="37">
        <v>822.50932646470335</v>
      </c>
      <c r="AD75" s="34">
        <v>3606.8</v>
      </c>
      <c r="AE75" s="33">
        <v>20507</v>
      </c>
      <c r="AF75" s="34">
        <v>329.4</v>
      </c>
      <c r="AG75" s="34">
        <v>12.7</v>
      </c>
      <c r="AH75" s="34">
        <v>0</v>
      </c>
      <c r="AI75" s="35">
        <v>0.78300000000000003</v>
      </c>
      <c r="AJ75" s="34">
        <f t="shared" si="9"/>
        <v>334.88309799999996</v>
      </c>
      <c r="AL75" s="32">
        <v>2019</v>
      </c>
      <c r="AM75" s="37">
        <v>3640.4344079957314</v>
      </c>
      <c r="AN75" s="37">
        <v>69229.043228791008</v>
      </c>
      <c r="AO75" s="37">
        <v>567.4338439558602</v>
      </c>
      <c r="AP75" s="34">
        <v>3646.5</v>
      </c>
      <c r="AQ75" s="34">
        <v>20522</v>
      </c>
      <c r="AR75" s="34">
        <v>322</v>
      </c>
      <c r="AS75" s="34">
        <v>12</v>
      </c>
      <c r="AT75" s="34">
        <v>0</v>
      </c>
      <c r="AU75" s="35">
        <v>0.78200000000000003</v>
      </c>
      <c r="AV75" s="34">
        <f t="shared" si="10"/>
        <v>327.18088</v>
      </c>
      <c r="AX75" s="32">
        <v>2020</v>
      </c>
      <c r="AY75" s="37">
        <v>3517.0536398199483</v>
      </c>
      <c r="AZ75" s="37">
        <v>69979.11021419894</v>
      </c>
      <c r="BA75" s="37">
        <v>1433.8325187826138</v>
      </c>
      <c r="BB75" s="34">
        <v>3651.5</v>
      </c>
      <c r="BC75" s="33">
        <v>20779</v>
      </c>
      <c r="BD75" s="34">
        <v>303.65800000000002</v>
      </c>
      <c r="BE75" s="34">
        <v>11.641</v>
      </c>
      <c r="BF75" s="34">
        <v>0</v>
      </c>
      <c r="BG75" s="35">
        <v>0.79400000000000004</v>
      </c>
      <c r="BH75" s="34">
        <f t="shared" si="11"/>
        <v>308.68388534000002</v>
      </c>
      <c r="BI75" s="40"/>
      <c r="BJ75" s="32">
        <v>2021</v>
      </c>
      <c r="BK75" s="37">
        <v>3726.5343249935249</v>
      </c>
      <c r="BL75" s="37">
        <v>71530.025135174408</v>
      </c>
      <c r="BM75" s="37">
        <v>701.01465705013834</v>
      </c>
      <c r="BN75" s="34">
        <v>3682.2</v>
      </c>
      <c r="BO75" s="34">
        <v>20790</v>
      </c>
      <c r="BP75" s="34">
        <v>330.625</v>
      </c>
      <c r="BQ75" s="34">
        <v>11.814</v>
      </c>
      <c r="BR75" s="34">
        <v>0</v>
      </c>
      <c r="BS75" s="35">
        <v>0.79600000000000004</v>
      </c>
      <c r="BT75" s="34">
        <f t="shared" si="12"/>
        <v>335.72557635999999</v>
      </c>
      <c r="BU75" s="40"/>
      <c r="BV75" s="40">
        <v>2022</v>
      </c>
      <c r="BW75" s="37">
        <v>3458.28836</v>
      </c>
      <c r="BX75" s="37">
        <v>68504.679999999993</v>
      </c>
      <c r="BY75" s="37">
        <v>722.40493973062348</v>
      </c>
      <c r="BZ75" s="34">
        <v>3752.2</v>
      </c>
      <c r="CA75" s="36">
        <v>20563</v>
      </c>
      <c r="CB75" s="34">
        <v>299.928</v>
      </c>
      <c r="CC75" s="34">
        <v>11.061</v>
      </c>
      <c r="CD75" s="34">
        <v>0</v>
      </c>
      <c r="CE75" s="35">
        <v>0.80200000000000005</v>
      </c>
      <c r="CF75" s="34">
        <f t="shared" si="13"/>
        <v>304.70347614000002</v>
      </c>
      <c r="CG75" s="40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S75" s="36"/>
      <c r="IT75" s="36"/>
      <c r="IU75" s="36"/>
      <c r="IV75" s="36"/>
      <c r="IW75" s="36"/>
      <c r="IX75" s="36"/>
      <c r="IY75" s="36"/>
    </row>
    <row r="76" spans="1:259" ht="14.5" x14ac:dyDescent="0.35">
      <c r="A76" s="2" t="s">
        <v>74</v>
      </c>
      <c r="B76" s="32">
        <v>2016</v>
      </c>
      <c r="C76" s="33">
        <v>764.56974118219739</v>
      </c>
      <c r="D76" s="33">
        <v>7183.2229164116825</v>
      </c>
      <c r="E76" s="33">
        <v>120.37827916547128</v>
      </c>
      <c r="F76" s="34">
        <v>425.2</v>
      </c>
      <c r="G76" s="33">
        <v>2188</v>
      </c>
      <c r="H76" s="34">
        <v>28.878</v>
      </c>
      <c r="I76" s="34">
        <v>0.35099999999999998</v>
      </c>
      <c r="J76" s="34">
        <v>0</v>
      </c>
      <c r="K76" s="282">
        <v>0.84599999999999997</v>
      </c>
      <c r="L76" s="34">
        <f t="shared" si="7"/>
        <v>29.029540740000002</v>
      </c>
      <c r="N76" s="32">
        <v>2017</v>
      </c>
      <c r="O76" s="33">
        <v>749.67396481732067</v>
      </c>
      <c r="P76" s="33">
        <v>6850.2137140647856</v>
      </c>
      <c r="Q76" s="33">
        <v>22.760185135481859</v>
      </c>
      <c r="R76" s="34">
        <v>426.5</v>
      </c>
      <c r="S76" s="33">
        <v>2188</v>
      </c>
      <c r="T76" s="34">
        <v>28.159600000000001</v>
      </c>
      <c r="U76" s="34">
        <v>0.37</v>
      </c>
      <c r="V76" s="34">
        <v>0</v>
      </c>
      <c r="W76" s="282">
        <v>0.84599999999999997</v>
      </c>
      <c r="X76" s="34">
        <f t="shared" si="8"/>
        <v>28.319343800000002</v>
      </c>
      <c r="Z76" s="32">
        <v>2018</v>
      </c>
      <c r="AA76" s="37">
        <v>844.83273777407635</v>
      </c>
      <c r="AB76" s="37">
        <v>6445.0731990825434</v>
      </c>
      <c r="AC76" s="37">
        <v>502.94093681008218</v>
      </c>
      <c r="AD76" s="34">
        <v>428.2</v>
      </c>
      <c r="AE76" s="33">
        <v>2204</v>
      </c>
      <c r="AF76" s="34">
        <v>28.186</v>
      </c>
      <c r="AG76" s="34">
        <v>0.29199999999999998</v>
      </c>
      <c r="AH76" s="34">
        <v>0</v>
      </c>
      <c r="AI76" s="282">
        <v>0.84199999999999997</v>
      </c>
      <c r="AJ76" s="34">
        <f t="shared" si="9"/>
        <v>28.31206808</v>
      </c>
      <c r="AL76" s="32">
        <v>2019</v>
      </c>
      <c r="AM76" s="37">
        <v>737.15022286154215</v>
      </c>
      <c r="AN76" s="37">
        <v>6029.5783169226188</v>
      </c>
      <c r="AO76" s="37">
        <v>61.640419530043687</v>
      </c>
      <c r="AP76" s="34">
        <v>429.3</v>
      </c>
      <c r="AQ76" s="34">
        <v>2197</v>
      </c>
      <c r="AR76" s="34">
        <v>26.582899999999999</v>
      </c>
      <c r="AS76" s="34">
        <v>0.28699999999999998</v>
      </c>
      <c r="AT76" s="34">
        <v>0</v>
      </c>
      <c r="AU76" s="282">
        <v>0.84199999999999997</v>
      </c>
      <c r="AV76" s="34">
        <f t="shared" si="10"/>
        <v>26.706809379999999</v>
      </c>
      <c r="AX76" s="32">
        <v>2020</v>
      </c>
      <c r="AY76" s="37">
        <v>642.2625910514239</v>
      </c>
      <c r="AZ76" s="37">
        <v>5689.4676601430683</v>
      </c>
      <c r="BA76" s="37">
        <v>69.885178399363468</v>
      </c>
      <c r="BB76" s="34">
        <v>430.3</v>
      </c>
      <c r="BC76" s="33">
        <v>2194</v>
      </c>
      <c r="BD76" s="34">
        <v>25.493500000000001</v>
      </c>
      <c r="BE76" s="34">
        <v>0.26200000000000001</v>
      </c>
      <c r="BF76" s="34">
        <v>0</v>
      </c>
      <c r="BG76" s="35">
        <v>0.84599999999999997</v>
      </c>
      <c r="BH76" s="34">
        <f t="shared" si="11"/>
        <v>25.60661588</v>
      </c>
      <c r="BI76" s="40"/>
      <c r="BJ76" s="32">
        <v>2021</v>
      </c>
      <c r="BK76" s="37">
        <v>637.00604404069759</v>
      </c>
      <c r="BL76" s="37">
        <v>6544.6019061839324</v>
      </c>
      <c r="BM76" s="37">
        <v>47.163801612737565</v>
      </c>
      <c r="BN76" s="34">
        <v>418.2</v>
      </c>
      <c r="BO76" s="34">
        <v>2203</v>
      </c>
      <c r="BP76" s="34">
        <v>28.067</v>
      </c>
      <c r="BQ76" s="34">
        <v>0.28199999999999997</v>
      </c>
      <c r="BR76" s="34">
        <v>0</v>
      </c>
      <c r="BS76" s="35">
        <v>0.84199999999999997</v>
      </c>
      <c r="BT76" s="34">
        <f t="shared" si="12"/>
        <v>28.188750680000002</v>
      </c>
      <c r="BU76" s="40"/>
      <c r="BV76" s="40">
        <v>2022</v>
      </c>
      <c r="BW76" s="37">
        <v>545.83899999999994</v>
      </c>
      <c r="BX76" s="37">
        <v>6146.27</v>
      </c>
      <c r="BY76" s="37">
        <v>42.948036094852846</v>
      </c>
      <c r="BZ76" s="34">
        <v>418.8</v>
      </c>
      <c r="CA76" s="36">
        <v>2191</v>
      </c>
      <c r="CB76" s="34">
        <v>26.079000000000001</v>
      </c>
      <c r="CC76" s="34">
        <v>0.39100000000000001</v>
      </c>
      <c r="CD76" s="34">
        <v>0</v>
      </c>
      <c r="CE76" s="35">
        <v>0.84899999999999998</v>
      </c>
      <c r="CF76" s="34">
        <f t="shared" si="13"/>
        <v>26.247810340000001</v>
      </c>
      <c r="CG76" s="40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S76" s="36"/>
      <c r="IT76" s="36"/>
      <c r="IU76" s="36"/>
      <c r="IV76" s="36"/>
      <c r="IW76" s="36"/>
      <c r="IX76" s="36"/>
      <c r="IY76" s="36"/>
    </row>
    <row r="77" spans="1:259" ht="13.5" x14ac:dyDescent="0.3">
      <c r="A77" s="2" t="s">
        <v>75</v>
      </c>
      <c r="B77" s="32">
        <v>2016</v>
      </c>
      <c r="C77" s="33">
        <v>514.49750956884554</v>
      </c>
      <c r="D77" s="33">
        <v>9564.2536606397771</v>
      </c>
      <c r="E77" s="33">
        <v>45.472384921008199</v>
      </c>
      <c r="F77" s="34">
        <v>379.3</v>
      </c>
      <c r="G77" s="33">
        <v>2091</v>
      </c>
      <c r="H77" s="34">
        <v>28.375</v>
      </c>
      <c r="I77" s="34">
        <v>1.9530000000000001</v>
      </c>
      <c r="J77" s="34">
        <v>0</v>
      </c>
      <c r="K77" s="35">
        <v>0.98699999999999999</v>
      </c>
      <c r="L77" s="34">
        <f t="shared" si="7"/>
        <v>29.218188220000002</v>
      </c>
      <c r="N77" s="32">
        <v>2017</v>
      </c>
      <c r="O77" s="33">
        <v>573.31954685040455</v>
      </c>
      <c r="P77" s="33">
        <v>9455.5203026704585</v>
      </c>
      <c r="Q77" s="33">
        <v>35.500635512489339</v>
      </c>
      <c r="R77" s="34">
        <v>383.4</v>
      </c>
      <c r="S77" s="33">
        <v>2089</v>
      </c>
      <c r="T77" s="34">
        <v>27.826000000000001</v>
      </c>
      <c r="U77" s="34">
        <v>1.6870000000000001</v>
      </c>
      <c r="V77" s="34">
        <v>0</v>
      </c>
      <c r="W77" s="35">
        <v>0.98699999999999999</v>
      </c>
      <c r="X77" s="34">
        <f t="shared" si="8"/>
        <v>28.554345380000001</v>
      </c>
      <c r="Z77" s="32">
        <v>2018</v>
      </c>
      <c r="AA77" s="37">
        <v>604.84237922889986</v>
      </c>
      <c r="AB77" s="37">
        <v>9380.2344476148864</v>
      </c>
      <c r="AC77" s="37">
        <v>19.941169189508063</v>
      </c>
      <c r="AD77" s="34">
        <v>388.3</v>
      </c>
      <c r="AE77" s="33">
        <v>2090</v>
      </c>
      <c r="AF77" s="34">
        <v>27.658000000000001</v>
      </c>
      <c r="AG77" s="34">
        <v>1.7430000000000001</v>
      </c>
      <c r="AH77" s="34">
        <v>0</v>
      </c>
      <c r="AI77" s="35">
        <v>0.98499999999999999</v>
      </c>
      <c r="AJ77" s="34">
        <f t="shared" si="9"/>
        <v>28.410522820000001</v>
      </c>
      <c r="AL77" s="32">
        <v>2019</v>
      </c>
      <c r="AM77" s="37">
        <v>661.50304080392232</v>
      </c>
      <c r="AN77" s="37">
        <v>9167.2148739143922</v>
      </c>
      <c r="AO77" s="37">
        <v>62.755339807197508</v>
      </c>
      <c r="AP77" s="34">
        <v>387.6</v>
      </c>
      <c r="AQ77" s="34">
        <v>2098</v>
      </c>
      <c r="AR77" s="34">
        <v>27.7</v>
      </c>
      <c r="AS77" s="34">
        <v>1.5820000000000001</v>
      </c>
      <c r="AT77" s="34">
        <v>0</v>
      </c>
      <c r="AU77" s="35">
        <v>0.98299999999999998</v>
      </c>
      <c r="AV77" s="34">
        <f t="shared" si="10"/>
        <v>28.38301268</v>
      </c>
      <c r="AX77" s="32">
        <v>2020</v>
      </c>
      <c r="AY77" s="37">
        <v>610.86696301768109</v>
      </c>
      <c r="AZ77" s="37">
        <v>9125.7255262518556</v>
      </c>
      <c r="BA77" s="37">
        <v>45.721597852745674</v>
      </c>
      <c r="BB77" s="34">
        <v>389.6</v>
      </c>
      <c r="BC77" s="33">
        <v>2110</v>
      </c>
      <c r="BD77" s="34">
        <v>26.518999999999998</v>
      </c>
      <c r="BE77" s="34">
        <v>1.5659999999999998</v>
      </c>
      <c r="BF77" s="34">
        <v>0</v>
      </c>
      <c r="BG77" s="35">
        <v>0.98199999999999998</v>
      </c>
      <c r="BH77" s="34">
        <f t="shared" si="11"/>
        <v>27.195104839999999</v>
      </c>
      <c r="BI77" s="40"/>
      <c r="BJ77" s="32">
        <v>2021</v>
      </c>
      <c r="BK77" s="37">
        <v>637.02472076109927</v>
      </c>
      <c r="BL77" s="37">
        <v>9055.5259579809717</v>
      </c>
      <c r="BM77" s="37">
        <v>21.307956840431462</v>
      </c>
      <c r="BN77" s="34">
        <v>391.9</v>
      </c>
      <c r="BO77" s="34">
        <v>2115</v>
      </c>
      <c r="BP77" s="34">
        <v>28.308</v>
      </c>
      <c r="BQ77" s="34">
        <v>1.6379999999999999</v>
      </c>
      <c r="BR77" s="34">
        <v>0</v>
      </c>
      <c r="BS77" s="35">
        <v>0.98299999999999998</v>
      </c>
      <c r="BT77" s="34">
        <f t="shared" si="12"/>
        <v>29.01519012</v>
      </c>
      <c r="BU77" s="40"/>
      <c r="BV77" s="40">
        <v>2022</v>
      </c>
      <c r="BW77" s="37">
        <v>622.98869999999999</v>
      </c>
      <c r="BX77" s="37">
        <v>8475.15</v>
      </c>
      <c r="BY77" s="37">
        <v>23.006551246245383</v>
      </c>
      <c r="BZ77" s="34">
        <v>391.9</v>
      </c>
      <c r="CA77" s="36">
        <v>2112</v>
      </c>
      <c r="CB77" s="34">
        <v>26.021999999999998</v>
      </c>
      <c r="CC77" s="34">
        <v>1.9629999999999999</v>
      </c>
      <c r="CD77" s="34">
        <v>0</v>
      </c>
      <c r="CE77" s="35">
        <v>0.98399999999999999</v>
      </c>
      <c r="CF77" s="34">
        <f t="shared" si="13"/>
        <v>26.869505619999998</v>
      </c>
      <c r="CG77" s="40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6"/>
      <c r="IQ77" s="36"/>
      <c r="IR77" s="36"/>
      <c r="IS77" s="36"/>
      <c r="IT77" s="36"/>
      <c r="IU77" s="36"/>
      <c r="IV77" s="36"/>
      <c r="IW77" s="36"/>
      <c r="IX77" s="36"/>
      <c r="IY77" s="36"/>
    </row>
    <row r="78" spans="1:259" ht="14" thickBot="1" x14ac:dyDescent="0.35">
      <c r="A78" s="2" t="s">
        <v>76</v>
      </c>
      <c r="B78" s="32">
        <v>2016</v>
      </c>
      <c r="C78" s="33">
        <v>1590.8740993888732</v>
      </c>
      <c r="D78" s="33">
        <v>19265.507510152991</v>
      </c>
      <c r="E78" s="33">
        <v>132.86649589168726</v>
      </c>
      <c r="F78" s="34">
        <v>637.9</v>
      </c>
      <c r="G78" s="33">
        <v>9557</v>
      </c>
      <c r="H78" s="34">
        <v>88.903000000000006</v>
      </c>
      <c r="I78" s="34">
        <v>41.442999999999998</v>
      </c>
      <c r="J78" s="34">
        <v>70.349999999999994</v>
      </c>
      <c r="K78" s="35">
        <v>0.46400000000000002</v>
      </c>
      <c r="L78" s="34">
        <f t="shared" si="7"/>
        <v>125.86748582</v>
      </c>
      <c r="N78" s="32">
        <v>2017</v>
      </c>
      <c r="O78" s="33">
        <v>1801.1402460017673</v>
      </c>
      <c r="P78" s="33">
        <v>19493.665459528871</v>
      </c>
      <c r="Q78" s="33">
        <v>59.365014658163425</v>
      </c>
      <c r="R78" s="34">
        <v>647.9</v>
      </c>
      <c r="S78" s="33">
        <v>9450</v>
      </c>
      <c r="T78" s="34">
        <v>89.852999999999994</v>
      </c>
      <c r="U78" s="34">
        <v>31.280999999999999</v>
      </c>
      <c r="V78" s="34">
        <v>74.78</v>
      </c>
      <c r="W78" s="35">
        <v>0.47</v>
      </c>
      <c r="X78" s="34">
        <f t="shared" si="8"/>
        <v>123.63111694</v>
      </c>
      <c r="Z78" s="32">
        <v>2018</v>
      </c>
      <c r="AA78" s="37">
        <v>1996.8818808934275</v>
      </c>
      <c r="AB78" s="37">
        <v>19417.255544739644</v>
      </c>
      <c r="AC78" s="37">
        <v>40.335417936974906</v>
      </c>
      <c r="AD78" s="34">
        <v>651.20000000000005</v>
      </c>
      <c r="AE78" s="33">
        <v>9473</v>
      </c>
      <c r="AF78" s="34">
        <v>84.891000000000005</v>
      </c>
      <c r="AG78" s="34">
        <v>32.313000000000002</v>
      </c>
      <c r="AH78" s="34">
        <v>77.188000000000002</v>
      </c>
      <c r="AI78" s="35">
        <v>0.47099999999999997</v>
      </c>
      <c r="AJ78" s="34">
        <f t="shared" si="9"/>
        <v>119.76748142000001</v>
      </c>
      <c r="AL78" s="32">
        <v>2019</v>
      </c>
      <c r="AM78" s="37">
        <v>1667.6735521148885</v>
      </c>
      <c r="AN78" s="37">
        <v>19309.923563623594</v>
      </c>
      <c r="AO78" s="37">
        <v>70.323353119816417</v>
      </c>
      <c r="AP78" s="34">
        <v>651.9</v>
      </c>
      <c r="AQ78" s="34">
        <v>9514</v>
      </c>
      <c r="AR78" s="34">
        <v>84.783000000000001</v>
      </c>
      <c r="AS78" s="34">
        <v>30.658999999999999</v>
      </c>
      <c r="AT78" s="34">
        <v>62.58</v>
      </c>
      <c r="AU78" s="35">
        <v>0.46600000000000003</v>
      </c>
      <c r="AV78" s="34">
        <f t="shared" si="10"/>
        <v>114.98515466000001</v>
      </c>
      <c r="AX78" s="32">
        <v>2020</v>
      </c>
      <c r="AY78" s="37">
        <v>1620.4539528330406</v>
      </c>
      <c r="AZ78" s="37">
        <v>19137.61328654339</v>
      </c>
      <c r="BA78" s="37">
        <v>92.034026081607507</v>
      </c>
      <c r="BB78" s="34">
        <v>653.70000000000005</v>
      </c>
      <c r="BC78" s="33">
        <v>9412</v>
      </c>
      <c r="BD78" s="34">
        <v>80.587999999999994</v>
      </c>
      <c r="BE78" s="34">
        <v>30.084</v>
      </c>
      <c r="BF78" s="34">
        <v>61.917999999999999</v>
      </c>
      <c r="BG78" s="35">
        <v>0.47199999999999998</v>
      </c>
      <c r="BH78" s="34">
        <f t="shared" si="11"/>
        <v>110.36243596</v>
      </c>
      <c r="BI78" s="40"/>
      <c r="BJ78" s="32">
        <v>2021</v>
      </c>
      <c r="BK78" s="37">
        <v>1791.7522451109937</v>
      </c>
      <c r="BL78" s="37">
        <v>19040.852047040171</v>
      </c>
      <c r="BM78" s="37">
        <v>107.9102785278337</v>
      </c>
      <c r="BN78" s="34">
        <v>659.9</v>
      </c>
      <c r="BO78" s="34">
        <v>9355</v>
      </c>
      <c r="BP78" s="34">
        <v>86.228999999999999</v>
      </c>
      <c r="BQ78" s="34">
        <v>31.39</v>
      </c>
      <c r="BR78" s="34">
        <v>47.168999999999997</v>
      </c>
      <c r="BS78" s="35">
        <v>0.47599999999999998</v>
      </c>
      <c r="BT78" s="34">
        <f t="shared" si="12"/>
        <v>112.56883450000001</v>
      </c>
      <c r="BU78" s="40"/>
      <c r="BV78" s="40">
        <v>2022</v>
      </c>
      <c r="BW78" s="37">
        <v>1914.8780000000002</v>
      </c>
      <c r="BX78" s="37">
        <v>17556.990000000002</v>
      </c>
      <c r="BY78" s="37">
        <v>77.333719967289483</v>
      </c>
      <c r="BZ78" s="34">
        <v>664.9</v>
      </c>
      <c r="CA78" s="36">
        <v>9361</v>
      </c>
      <c r="CB78" s="34">
        <v>79.846999999999994</v>
      </c>
      <c r="CC78" s="34">
        <v>30.446000000000002</v>
      </c>
      <c r="CD78" s="34">
        <v>0</v>
      </c>
      <c r="CE78" s="35">
        <v>0.47599999999999998</v>
      </c>
      <c r="CF78" s="34">
        <f t="shared" si="13"/>
        <v>92.991756039999999</v>
      </c>
      <c r="CG78" s="40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S78" s="36"/>
      <c r="IT78" s="36"/>
      <c r="IU78" s="36"/>
      <c r="IV78" s="36"/>
      <c r="IW78" s="36"/>
      <c r="IX78" s="36"/>
      <c r="IY78" s="36"/>
    </row>
    <row r="79" spans="1:259" s="258" customFormat="1" x14ac:dyDescent="0.25">
      <c r="A79" s="254" t="s">
        <v>179</v>
      </c>
      <c r="B79" s="254">
        <v>2016</v>
      </c>
      <c r="C79" s="255">
        <f>AVERAGE(C2:C78)</f>
        <v>6413.1765317776253</v>
      </c>
      <c r="D79" s="255">
        <f t="shared" ref="D79:L79" si="14">AVERAGE(D2:D78)</f>
        <v>119891.44865225701</v>
      </c>
      <c r="E79" s="255">
        <f t="shared" si="14"/>
        <v>1553.7006207893983</v>
      </c>
      <c r="F79" s="255">
        <f t="shared" si="14"/>
        <v>5146.136363636364</v>
      </c>
      <c r="G79" s="255">
        <f t="shared" si="14"/>
        <v>45778.714285714283</v>
      </c>
      <c r="H79" s="255">
        <f t="shared" si="14"/>
        <v>472.23868831168824</v>
      </c>
      <c r="I79" s="255">
        <f t="shared" si="14"/>
        <v>153.08692207792208</v>
      </c>
      <c r="J79" s="255">
        <f t="shared" si="14"/>
        <v>167.81903896103898</v>
      </c>
      <c r="K79" s="256">
        <f t="shared" si="14"/>
        <v>0.62285714285714278</v>
      </c>
      <c r="L79" s="255">
        <f t="shared" si="14"/>
        <v>583.82817751194807</v>
      </c>
      <c r="M79" s="257"/>
      <c r="N79" s="254">
        <v>2017</v>
      </c>
      <c r="O79" s="255">
        <f>AVERAGE(O2:O78)</f>
        <v>6188.7078588725808</v>
      </c>
      <c r="P79" s="255">
        <f t="shared" ref="P79:X79" si="15">AVERAGE(P2:P78)</f>
        <v>129127.74792995947</v>
      </c>
      <c r="Q79" s="255">
        <f t="shared" si="15"/>
        <v>1218.9311510457833</v>
      </c>
      <c r="R79" s="255">
        <f t="shared" si="15"/>
        <v>5230.2818181818202</v>
      </c>
      <c r="S79" s="255">
        <f t="shared" si="15"/>
        <v>46284.064935064933</v>
      </c>
      <c r="T79" s="255">
        <f t="shared" si="15"/>
        <v>469.73837142857178</v>
      </c>
      <c r="U79" s="255">
        <f t="shared" si="15"/>
        <v>153.7055454545455</v>
      </c>
      <c r="V79" s="255">
        <f t="shared" si="15"/>
        <v>180.96958441558439</v>
      </c>
      <c r="W79" s="256">
        <f t="shared" si="15"/>
        <v>0.62175324675324672</v>
      </c>
      <c r="X79" s="255">
        <f t="shared" si="15"/>
        <v>585.1600579581816</v>
      </c>
      <c r="Y79" s="257"/>
      <c r="Z79" s="254">
        <v>2018</v>
      </c>
      <c r="AA79" s="255">
        <f t="shared" ref="AA79" si="16">AVERAGE(AA2:AA78)</f>
        <v>6467.0158355602289</v>
      </c>
      <c r="AB79" s="255">
        <f t="shared" ref="AB79" si="17">AVERAGE(AB2:AB78)</f>
        <v>137272.86911339313</v>
      </c>
      <c r="AC79" s="255">
        <f t="shared" ref="AC79" si="18">AVERAGE(AC2:AC78)</f>
        <v>1165.9720227239982</v>
      </c>
      <c r="AD79" s="255">
        <f t="shared" ref="AD79" si="19">AVERAGE(AD2:AD78)</f>
        <v>5301.2025974025992</v>
      </c>
      <c r="AE79" s="255">
        <f t="shared" ref="AE79" si="20">AVERAGE(AE2:AE78)</f>
        <v>46950.415584415583</v>
      </c>
      <c r="AF79" s="255">
        <f t="shared" ref="AF79" si="21">AVERAGE(AF2:AF78)</f>
        <v>474.00405194805194</v>
      </c>
      <c r="AG79" s="255">
        <f t="shared" ref="AG79" si="22">AVERAGE(AG2:AG78)</f>
        <v>155.34206493506497</v>
      </c>
      <c r="AH79" s="255">
        <f t="shared" ref="AH79" si="23">AVERAGE(AH2:AH78)</f>
        <v>173.19580519480513</v>
      </c>
      <c r="AI79" s="256">
        <f t="shared" ref="AI79" si="24">AVERAGE(AI2:AI78)</f>
        <v>0.61883116883116851</v>
      </c>
      <c r="AJ79" s="255">
        <f t="shared" ref="AJ79" si="25">AVERAGE(AJ2:AJ78)</f>
        <v>588.02481785142834</v>
      </c>
      <c r="AK79" s="257"/>
      <c r="AL79" s="254">
        <v>2019</v>
      </c>
      <c r="AM79" s="255">
        <f t="shared" ref="AM79" si="26">AVERAGE(AM2:AM78)</f>
        <v>6614.6324296410876</v>
      </c>
      <c r="AN79" s="255">
        <f t="shared" ref="AN79" si="27">AVERAGE(AN2:AN78)</f>
        <v>143379.01915133334</v>
      </c>
      <c r="AO79" s="255">
        <f t="shared" ref="AO79" si="28">AVERAGE(AO2:AO78)</f>
        <v>1545.3226584655088</v>
      </c>
      <c r="AP79" s="255">
        <f t="shared" ref="AP79" si="29">AVERAGE(AP2:AP78)</f>
        <v>5347.4000000000005</v>
      </c>
      <c r="AQ79" s="255">
        <f t="shared" ref="AQ79" si="30">AVERAGE(AQ2:AQ78)</f>
        <v>47547.441558441562</v>
      </c>
      <c r="AR79" s="255">
        <f t="shared" ref="AR79" si="31">AVERAGE(AR2:AR78)</f>
        <v>469.03808961038953</v>
      </c>
      <c r="AS79" s="255">
        <f t="shared" ref="AS79" si="32">AVERAGE(AS2:AS78)</f>
        <v>154.48400000000004</v>
      </c>
      <c r="AT79" s="255">
        <f t="shared" ref="AT79" si="33">AVERAGE(AT2:AT78)</f>
        <v>175.45798701298702</v>
      </c>
      <c r="AU79" s="256">
        <f t="shared" ref="AU79" si="34">AVERAGE(AU2:AU78)</f>
        <v>0.61687012987013001</v>
      </c>
      <c r="AV79" s="255">
        <f t="shared" ref="AV79" si="35">AVERAGE(AV2:AV78)</f>
        <v>583.30167204961026</v>
      </c>
      <c r="AW79" s="257"/>
      <c r="AX79" s="254">
        <v>2020</v>
      </c>
      <c r="AY79" s="255">
        <f t="shared" ref="AY79" si="36">AVERAGE(AY2:AY78)</f>
        <v>6861.1236626573645</v>
      </c>
      <c r="AZ79" s="255">
        <f t="shared" ref="AZ79" si="37">AVERAGE(AZ2:AZ78)</f>
        <v>151081.17530642563</v>
      </c>
      <c r="BA79" s="255">
        <f t="shared" ref="BA79" si="38">AVERAGE(BA2:BA78)</f>
        <v>1682.851126477256</v>
      </c>
      <c r="BB79" s="255">
        <f t="shared" ref="BB79" si="39">AVERAGE(BB2:BB78)</f>
        <v>5403.6285714285714</v>
      </c>
      <c r="BC79" s="255">
        <f t="shared" ref="BC79" si="40">AVERAGE(BC2:BC78)</f>
        <v>48110.63636363636</v>
      </c>
      <c r="BD79" s="255">
        <f t="shared" ref="BD79" si="41">AVERAGE(BD2:BD78)</f>
        <v>449.80326623376618</v>
      </c>
      <c r="BE79" s="255">
        <f t="shared" ref="BE79" si="42">AVERAGE(BE2:BE78)</f>
        <v>149.62655844155842</v>
      </c>
      <c r="BF79" s="255">
        <f t="shared" ref="BF79" si="43">AVERAGE(BF2:BF78)</f>
        <v>175.05476623376623</v>
      </c>
      <c r="BG79" s="256">
        <f t="shared" ref="BG79" si="44">AVERAGE(BG2:BG78)</f>
        <v>0.61516883116883114</v>
      </c>
      <c r="BH79" s="255">
        <f t="shared" ref="BH79" si="45">AVERAGE(BH2:BH78)</f>
        <v>561.86038370129859</v>
      </c>
      <c r="BI79" s="257"/>
      <c r="BJ79" s="254">
        <v>2021</v>
      </c>
      <c r="BK79" s="255">
        <f t="shared" ref="BK79" si="46">AVERAGE(BK2:BK78)</f>
        <v>6493.6980055171589</v>
      </c>
      <c r="BL79" s="255">
        <f t="shared" ref="BL79" si="47">AVERAGE(BL2:BL78)</f>
        <v>154035.99999242867</v>
      </c>
      <c r="BM79" s="255">
        <f t="shared" ref="BM79" si="48">AVERAGE(BM2:BM78)</f>
        <v>1202.1825382122549</v>
      </c>
      <c r="BN79" s="255">
        <f t="shared" ref="BN79" si="49">AVERAGE(BN2:BN78)</f>
        <v>5438.3207792207813</v>
      </c>
      <c r="BO79" s="255">
        <f t="shared" ref="BO79" si="50">AVERAGE(BO2:BO78)</f>
        <v>48718.558441558438</v>
      </c>
      <c r="BP79" s="255">
        <f t="shared" ref="BP79" si="51">AVERAGE(BP2:BP78)</f>
        <v>493.6251298701298</v>
      </c>
      <c r="BQ79" s="255">
        <f t="shared" ref="BQ79" si="52">AVERAGE(BQ2:BQ78)</f>
        <v>156.4281818181818</v>
      </c>
      <c r="BR79" s="255">
        <f t="shared" ref="BR79" si="53">AVERAGE(BR2:BR78)</f>
        <v>182.98131168831176</v>
      </c>
      <c r="BS79" s="256">
        <f t="shared" ref="BS79" si="54">AVERAGE(BS2:BS78)</f>
        <v>0.61310389610389571</v>
      </c>
      <c r="BT79" s="255">
        <f t="shared" ref="BT79" si="55">AVERAGE(BT2:BT78)</f>
        <v>610.76766668701282</v>
      </c>
      <c r="BU79" s="257"/>
      <c r="BV79" s="257">
        <v>2022</v>
      </c>
      <c r="BW79" s="255">
        <f t="shared" ref="BW79" si="56">AVERAGE(BW2:BW78)</f>
        <v>6071.6664864873883</v>
      </c>
      <c r="BX79" s="255">
        <f t="shared" ref="BX79" si="57">AVERAGE(BX2:BX78)</f>
        <v>147941.79480986384</v>
      </c>
      <c r="BY79" s="255">
        <f t="shared" ref="BY79" si="58">AVERAGE(BY2:BY78)</f>
        <v>1011.6610914211552</v>
      </c>
      <c r="BZ79" s="255">
        <f t="shared" ref="BZ79" si="59">AVERAGE(BZ2:BZ78)</f>
        <v>5472.1558441558464</v>
      </c>
      <c r="CA79" s="255">
        <f t="shared" ref="CA79" si="60">AVERAGE(CA2:CA78)</f>
        <v>49369.272727272728</v>
      </c>
      <c r="CB79" s="255">
        <f t="shared" ref="CB79" si="61">AVERAGE(CB2:CB78)</f>
        <v>460.74828571428566</v>
      </c>
      <c r="CC79" s="255">
        <f t="shared" ref="CC79" si="62">AVERAGE(CC2:CC78)</f>
        <v>152.56762337662335</v>
      </c>
      <c r="CD79" s="255">
        <f t="shared" ref="CD79" si="63">AVERAGE(CD2:CD78)</f>
        <v>193.43364935064938</v>
      </c>
      <c r="CE79" s="256">
        <f t="shared" ref="CE79" si="64">AVERAGE(CE2:CE78)</f>
        <v>0.61220779220779231</v>
      </c>
      <c r="CF79" s="255">
        <f t="shared" ref="CF79" si="65">AVERAGE(CF2:CF78)</f>
        <v>579.05769376987018</v>
      </c>
      <c r="CG79" s="257"/>
      <c r="CH79" s="257"/>
      <c r="CI79" s="257"/>
      <c r="CJ79" s="257"/>
      <c r="CK79" s="257"/>
      <c r="CL79" s="257"/>
      <c r="CM79" s="257"/>
      <c r="CN79" s="257"/>
      <c r="CO79" s="257"/>
      <c r="CP79" s="257"/>
      <c r="CQ79" s="257"/>
      <c r="CR79" s="257"/>
      <c r="CS79" s="257"/>
      <c r="CT79" s="257"/>
      <c r="CU79" s="257"/>
      <c r="CV79" s="257"/>
      <c r="CW79" s="257"/>
      <c r="CX79" s="257"/>
      <c r="CY79" s="257"/>
      <c r="CZ79" s="257"/>
      <c r="DA79" s="257"/>
      <c r="DB79" s="257"/>
      <c r="DC79" s="257"/>
      <c r="DD79" s="257"/>
      <c r="DE79" s="257"/>
      <c r="DF79" s="257"/>
      <c r="DG79" s="257"/>
      <c r="DH79" s="257"/>
      <c r="DI79" s="257"/>
      <c r="DJ79" s="257"/>
      <c r="DK79" s="257"/>
      <c r="DL79" s="257"/>
      <c r="DM79" s="257"/>
      <c r="DN79" s="257"/>
      <c r="DO79" s="257"/>
      <c r="DP79" s="257"/>
      <c r="DQ79" s="257"/>
      <c r="DR79" s="257"/>
      <c r="DS79" s="257"/>
      <c r="DT79" s="257"/>
      <c r="DU79" s="257"/>
      <c r="DV79" s="257"/>
      <c r="DW79" s="257"/>
      <c r="DX79" s="257"/>
      <c r="DY79" s="257"/>
      <c r="DZ79" s="257"/>
      <c r="EA79" s="257"/>
      <c r="EB79" s="257"/>
      <c r="EC79" s="257"/>
      <c r="ED79" s="257"/>
      <c r="EE79" s="257"/>
      <c r="EF79" s="257"/>
      <c r="EG79" s="257"/>
      <c r="EH79" s="257"/>
      <c r="EI79" s="257"/>
      <c r="EJ79" s="257"/>
      <c r="EK79" s="257"/>
      <c r="EL79" s="257"/>
      <c r="EM79" s="257"/>
      <c r="EN79" s="257"/>
      <c r="EO79" s="257"/>
      <c r="EP79" s="257"/>
      <c r="EQ79" s="257"/>
      <c r="ER79" s="257"/>
      <c r="ES79" s="257"/>
      <c r="ET79" s="257"/>
      <c r="EU79" s="257"/>
      <c r="EV79" s="257"/>
      <c r="EW79" s="257"/>
      <c r="EX79" s="257"/>
      <c r="EY79" s="257"/>
      <c r="EZ79" s="257"/>
      <c r="FA79" s="257"/>
      <c r="FB79" s="257"/>
      <c r="FC79" s="257"/>
      <c r="FD79" s="257"/>
      <c r="FE79" s="257"/>
      <c r="FF79" s="257"/>
      <c r="FG79" s="257"/>
      <c r="FH79" s="257"/>
      <c r="FI79" s="257"/>
      <c r="FJ79" s="257"/>
      <c r="FK79" s="257"/>
      <c r="FL79" s="257"/>
      <c r="FM79" s="257"/>
      <c r="FN79" s="257"/>
      <c r="FO79" s="257"/>
      <c r="FP79" s="257"/>
      <c r="FQ79" s="257"/>
      <c r="FR79" s="257"/>
      <c r="FS79" s="257"/>
      <c r="FT79" s="257"/>
      <c r="FU79" s="257"/>
      <c r="FV79" s="257"/>
      <c r="FW79" s="257"/>
      <c r="FX79" s="257"/>
      <c r="FY79" s="257"/>
      <c r="FZ79" s="257"/>
      <c r="GA79" s="257"/>
      <c r="GB79" s="257"/>
      <c r="GC79" s="257"/>
      <c r="GD79" s="257"/>
      <c r="GE79" s="257"/>
      <c r="GF79" s="257"/>
      <c r="GG79" s="257"/>
      <c r="GH79" s="257"/>
      <c r="GI79" s="257"/>
      <c r="GJ79" s="257"/>
      <c r="GK79" s="257"/>
      <c r="GL79" s="257"/>
      <c r="GM79" s="257"/>
      <c r="GN79" s="257"/>
      <c r="GO79" s="257"/>
      <c r="GP79" s="257"/>
      <c r="GQ79" s="257"/>
      <c r="GR79" s="257"/>
      <c r="GS79" s="257"/>
      <c r="GT79" s="257"/>
      <c r="GU79" s="257"/>
      <c r="GV79" s="257"/>
      <c r="GW79" s="257"/>
      <c r="GX79" s="257"/>
      <c r="GY79" s="257"/>
      <c r="GZ79" s="257"/>
      <c r="HA79" s="257"/>
      <c r="HB79" s="257"/>
      <c r="HC79" s="257"/>
      <c r="HD79" s="257"/>
      <c r="HE79" s="257"/>
      <c r="HF79" s="257"/>
      <c r="HG79" s="257"/>
      <c r="HH79" s="257"/>
      <c r="HI79" s="257"/>
      <c r="HJ79" s="257"/>
      <c r="HK79" s="257"/>
      <c r="HL79" s="257"/>
      <c r="HM79" s="257"/>
      <c r="HN79" s="257"/>
      <c r="HO79" s="257"/>
      <c r="HP79" s="257"/>
      <c r="HQ79" s="257"/>
      <c r="HR79" s="257"/>
      <c r="HS79" s="257"/>
      <c r="HT79" s="257"/>
      <c r="HU79" s="257"/>
      <c r="HV79" s="257"/>
      <c r="HW79" s="257"/>
      <c r="HX79" s="257"/>
      <c r="HY79" s="257"/>
      <c r="HZ79" s="257"/>
      <c r="IA79" s="257"/>
      <c r="IB79" s="257"/>
      <c r="IC79" s="257"/>
      <c r="ID79" s="257"/>
      <c r="IE79" s="257"/>
      <c r="IF79" s="257"/>
      <c r="IG79" s="257"/>
      <c r="IH79" s="257"/>
      <c r="II79" s="257"/>
      <c r="IJ79" s="257"/>
      <c r="IK79" s="257"/>
      <c r="IL79" s="257"/>
      <c r="IM79" s="257"/>
      <c r="IN79" s="257"/>
      <c r="IO79" s="257"/>
      <c r="IP79" s="257"/>
      <c r="IQ79" s="257"/>
      <c r="IR79" s="257"/>
      <c r="IS79" s="257"/>
      <c r="IT79" s="257"/>
      <c r="IU79" s="257"/>
      <c r="IV79" s="257"/>
      <c r="IW79" s="257"/>
      <c r="IX79" s="257"/>
      <c r="IY79" s="257"/>
    </row>
    <row r="80" spans="1:259" x14ac:dyDescent="0.25">
      <c r="B80" s="32"/>
      <c r="F80" s="34"/>
      <c r="G80" s="34"/>
      <c r="H80" s="34"/>
      <c r="I80" s="34"/>
      <c r="J80" s="34"/>
      <c r="K80" s="35"/>
      <c r="L80" s="34"/>
      <c r="N80" s="32"/>
      <c r="R80" s="34"/>
      <c r="S80" s="34"/>
      <c r="T80" s="34"/>
      <c r="U80" s="34"/>
      <c r="V80" s="34"/>
      <c r="W80" s="35"/>
      <c r="X80" s="34"/>
      <c r="Z80" s="32"/>
      <c r="AA80" s="40"/>
      <c r="AB80" s="40"/>
      <c r="AC80" s="40"/>
      <c r="AD80" s="38"/>
      <c r="AE80" s="38"/>
      <c r="AF80" s="38"/>
      <c r="AG80" s="38"/>
      <c r="AH80" s="38"/>
      <c r="AI80" s="39"/>
      <c r="AJ80" s="38"/>
      <c r="AL80" s="32"/>
      <c r="AM80" s="40"/>
      <c r="AN80" s="40"/>
      <c r="AO80" s="40"/>
      <c r="AP80" s="38"/>
      <c r="AQ80" s="38"/>
      <c r="AR80" s="38"/>
      <c r="AS80" s="38"/>
      <c r="AT80" s="38"/>
      <c r="AU80" s="39"/>
      <c r="AV80" s="38"/>
      <c r="AX80" s="32"/>
      <c r="AY80" s="42"/>
      <c r="AZ80" s="42"/>
      <c r="BA80" s="42"/>
      <c r="BB80" s="43"/>
      <c r="BC80" s="43"/>
      <c r="BD80" s="43"/>
      <c r="BE80" s="43"/>
      <c r="BF80" s="43"/>
      <c r="BG80" s="35"/>
      <c r="BH80" s="34"/>
      <c r="BJ80" s="32"/>
      <c r="BK80" s="42"/>
      <c r="BL80" s="42"/>
      <c r="BM80" s="42"/>
      <c r="BN80" s="43"/>
      <c r="BO80" s="43"/>
      <c r="BP80" s="43"/>
      <c r="BQ80" s="43"/>
      <c r="BR80" s="43"/>
      <c r="BS80" s="35"/>
      <c r="BT80" s="34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S80" s="36"/>
      <c r="IT80" s="36"/>
      <c r="IU80" s="36"/>
      <c r="IV80" s="36"/>
      <c r="IW80" s="36"/>
      <c r="IX80" s="36"/>
      <c r="IY80" s="36"/>
    </row>
    <row r="81" spans="1:259" x14ac:dyDescent="0.25">
      <c r="A81" s="32"/>
      <c r="B81" s="32"/>
      <c r="F81" s="34"/>
      <c r="G81" s="34"/>
      <c r="H81" s="34"/>
      <c r="I81" s="34"/>
      <c r="J81" s="34"/>
      <c r="K81" s="35"/>
      <c r="L81" s="34"/>
      <c r="N81" s="32"/>
      <c r="R81" s="34"/>
      <c r="S81" s="34"/>
      <c r="T81" s="34"/>
      <c r="U81" s="34"/>
      <c r="V81" s="34"/>
      <c r="W81" s="35"/>
      <c r="X81" s="34"/>
      <c r="Z81" s="32"/>
      <c r="AA81" s="40"/>
      <c r="AB81" s="40"/>
      <c r="AC81" s="40"/>
      <c r="AD81" s="38"/>
      <c r="AE81" s="38"/>
      <c r="AF81" s="38"/>
      <c r="AG81" s="38"/>
      <c r="AH81" s="38"/>
      <c r="AI81" s="39"/>
      <c r="AJ81" s="38"/>
      <c r="AL81" s="44"/>
      <c r="AM81" s="40"/>
      <c r="AN81" s="40"/>
      <c r="AO81" s="40"/>
      <c r="AP81" s="38"/>
      <c r="AQ81" s="38"/>
      <c r="AR81" s="38"/>
      <c r="AS81" s="38"/>
      <c r="AT81" s="38"/>
      <c r="AU81" s="39"/>
      <c r="AV81" s="38"/>
      <c r="AX81" s="32"/>
      <c r="AY81" s="42"/>
      <c r="AZ81" s="42"/>
      <c r="BA81" s="42"/>
      <c r="BB81" s="43"/>
      <c r="BC81" s="43"/>
      <c r="BD81" s="43"/>
      <c r="BE81" s="43"/>
      <c r="BF81" s="43"/>
      <c r="BG81" s="35"/>
      <c r="BH81" s="34"/>
      <c r="BJ81" s="32"/>
      <c r="BK81" s="42"/>
      <c r="BL81" s="42"/>
      <c r="BM81" s="42"/>
      <c r="BN81" s="43"/>
      <c r="BO81" s="43"/>
      <c r="BP81" s="43"/>
      <c r="BQ81" s="43"/>
      <c r="BR81" s="43"/>
      <c r="BS81" s="35"/>
      <c r="BT81" s="34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6"/>
      <c r="IQ81" s="36"/>
      <c r="IR81" s="36"/>
      <c r="IS81" s="36"/>
      <c r="IT81" s="36"/>
      <c r="IU81" s="36"/>
      <c r="IV81" s="36"/>
      <c r="IW81" s="36"/>
      <c r="IX81" s="36"/>
      <c r="IY81" s="36"/>
    </row>
    <row r="82" spans="1:259" x14ac:dyDescent="0.25">
      <c r="A82" s="32"/>
      <c r="B82" s="32"/>
      <c r="F82" s="34"/>
      <c r="G82" s="34"/>
      <c r="H82" s="34"/>
      <c r="I82" s="34"/>
      <c r="J82" s="34"/>
      <c r="K82" s="35"/>
      <c r="L82" s="34"/>
      <c r="N82" s="32"/>
      <c r="R82" s="34"/>
      <c r="S82" s="34"/>
      <c r="T82" s="34"/>
      <c r="U82" s="34"/>
      <c r="V82" s="34"/>
      <c r="W82" s="35"/>
      <c r="X82" s="34"/>
      <c r="Z82" s="32"/>
      <c r="AA82" s="40"/>
      <c r="AB82" s="40"/>
      <c r="AC82" s="40"/>
      <c r="AD82" s="38"/>
      <c r="AE82" s="38"/>
      <c r="AF82" s="38"/>
      <c r="AG82" s="38"/>
      <c r="AH82" s="38"/>
      <c r="AI82" s="39"/>
      <c r="AJ82" s="38"/>
      <c r="AL82" s="32"/>
      <c r="AM82" s="40"/>
      <c r="AN82" s="40"/>
      <c r="AO82" s="40"/>
      <c r="AP82" s="38"/>
      <c r="AQ82" s="38"/>
      <c r="AR82" s="38"/>
      <c r="AS82" s="38"/>
      <c r="AT82" s="38"/>
      <c r="AU82" s="39"/>
      <c r="AV82" s="38"/>
      <c r="AX82" s="32"/>
      <c r="AY82" s="42"/>
      <c r="AZ82" s="42"/>
      <c r="BA82" s="42"/>
      <c r="BB82" s="43"/>
      <c r="BC82" s="43"/>
      <c r="BD82" s="43"/>
      <c r="BE82" s="43"/>
      <c r="BF82" s="43"/>
      <c r="BG82" s="35"/>
      <c r="BH82" s="34"/>
      <c r="BJ82" s="32"/>
      <c r="BK82" s="42"/>
      <c r="BL82" s="42"/>
      <c r="BM82" s="42"/>
      <c r="BN82" s="43"/>
      <c r="BO82" s="43"/>
      <c r="BP82" s="43"/>
      <c r="BQ82" s="43"/>
      <c r="BR82" s="43"/>
      <c r="BS82" s="35"/>
      <c r="BT82" s="34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6"/>
      <c r="IQ82" s="36"/>
      <c r="IR82" s="36"/>
      <c r="IS82" s="36"/>
      <c r="IT82" s="36"/>
      <c r="IU82" s="36"/>
      <c r="IV82" s="36"/>
      <c r="IW82" s="36"/>
      <c r="IX82" s="36"/>
      <c r="IY82" s="36"/>
    </row>
    <row r="83" spans="1:259" x14ac:dyDescent="0.25">
      <c r="A83" s="32"/>
      <c r="B83" s="32"/>
      <c r="F83" s="34"/>
      <c r="G83" s="34"/>
      <c r="H83" s="34"/>
      <c r="I83" s="34"/>
      <c r="J83" s="34"/>
      <c r="K83" s="35"/>
      <c r="L83" s="34"/>
      <c r="N83" s="32"/>
      <c r="R83" s="34"/>
      <c r="S83" s="34"/>
      <c r="T83" s="34"/>
      <c r="U83" s="34"/>
      <c r="V83" s="34"/>
      <c r="W83" s="35"/>
      <c r="X83" s="34"/>
      <c r="Z83" s="32"/>
      <c r="AA83" s="40"/>
      <c r="AB83" s="40"/>
      <c r="AC83" s="40"/>
      <c r="AD83" s="38"/>
      <c r="AE83" s="38"/>
      <c r="AF83" s="38"/>
      <c r="AG83" s="38"/>
      <c r="AH83" s="38"/>
      <c r="AI83" s="39"/>
      <c r="AJ83" s="38"/>
      <c r="AL83" s="32"/>
      <c r="AM83" s="40"/>
      <c r="AN83" s="40"/>
      <c r="AO83" s="40"/>
      <c r="AP83" s="38"/>
      <c r="AQ83" s="38"/>
      <c r="AR83" s="38"/>
      <c r="AS83" s="38"/>
      <c r="AT83" s="38"/>
      <c r="AU83" s="39"/>
      <c r="AV83" s="38"/>
      <c r="AX83" s="32"/>
      <c r="AY83" s="42"/>
      <c r="AZ83" s="42"/>
      <c r="BA83" s="42"/>
      <c r="BB83" s="43"/>
      <c r="BC83" s="43"/>
      <c r="BD83" s="43"/>
      <c r="BE83" s="43"/>
      <c r="BF83" s="43"/>
      <c r="BG83" s="35"/>
      <c r="BH83" s="34"/>
      <c r="BJ83" s="32"/>
      <c r="BK83" s="42"/>
      <c r="BL83" s="42"/>
      <c r="BM83" s="42"/>
      <c r="BN83" s="43"/>
      <c r="BO83" s="43"/>
      <c r="BP83" s="43"/>
      <c r="BQ83" s="43"/>
      <c r="BR83" s="43"/>
      <c r="BS83" s="35"/>
      <c r="BT83" s="34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6"/>
      <c r="IQ83" s="36"/>
      <c r="IR83" s="36"/>
      <c r="IS83" s="36"/>
      <c r="IT83" s="36"/>
      <c r="IU83" s="36"/>
      <c r="IV83" s="36"/>
      <c r="IW83" s="36"/>
      <c r="IX83" s="36"/>
      <c r="IY83" s="36"/>
    </row>
    <row r="84" spans="1:259" x14ac:dyDescent="0.25">
      <c r="B84" s="36"/>
      <c r="N84" s="36"/>
      <c r="Z84" s="36"/>
      <c r="AL84" s="36"/>
      <c r="AX84" s="36"/>
      <c r="BJ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  <c r="IW84" s="36"/>
      <c r="IX84" s="36"/>
    </row>
    <row r="85" spans="1:259" x14ac:dyDescent="0.25">
      <c r="A85" s="45" t="s">
        <v>107</v>
      </c>
      <c r="B85" s="46" t="s">
        <v>108</v>
      </c>
      <c r="C85" s="46" t="s">
        <v>109</v>
      </c>
      <c r="D85" s="47" t="s">
        <v>110</v>
      </c>
      <c r="N85" s="48"/>
      <c r="Z85" s="48"/>
      <c r="AL85" s="48"/>
      <c r="AX85" s="48"/>
      <c r="BJ85" s="48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S85" s="36"/>
      <c r="IT85" s="36"/>
      <c r="IU85" s="36"/>
      <c r="IV85" s="36"/>
      <c r="IW85" s="36"/>
      <c r="IX85" s="36"/>
    </row>
    <row r="86" spans="1:259" x14ac:dyDescent="0.25">
      <c r="A86" s="49" t="s">
        <v>111</v>
      </c>
      <c r="B86" s="50">
        <v>1</v>
      </c>
      <c r="C86" s="51">
        <v>0.43174000000000001</v>
      </c>
      <c r="D86" s="52">
        <v>0.27110000000000001</v>
      </c>
      <c r="N86" s="48"/>
      <c r="Z86" s="48"/>
      <c r="AL86" s="48"/>
      <c r="AX86" s="48"/>
      <c r="BJ86" s="48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S86" s="36"/>
      <c r="IT86" s="36"/>
      <c r="IU86" s="36"/>
      <c r="IV86" s="36"/>
      <c r="IW86" s="36"/>
      <c r="IX86" s="36"/>
    </row>
    <row r="87" spans="1:259" x14ac:dyDescent="0.25"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6"/>
      <c r="IQ87" s="36"/>
      <c r="IR87" s="36"/>
      <c r="IS87" s="36"/>
      <c r="IT87" s="36"/>
      <c r="IU87" s="36"/>
      <c r="IV87" s="36"/>
      <c r="IW87" s="36"/>
      <c r="IX87" s="36"/>
      <c r="IY87" s="36"/>
    </row>
    <row r="92" spans="1:259" ht="13.5" x14ac:dyDescent="0.3">
      <c r="A92" s="53"/>
    </row>
  </sheetData>
  <sortState xmlns:xlrd2="http://schemas.microsoft.com/office/spreadsheetml/2017/richdata2" ref="A2:CG78">
    <sortCondition ref="A2:A7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B5863-CE57-4F82-A6A0-8DC10D6284B1}">
  <dimension ref="A1:BR85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57.26953125" style="4" customWidth="1"/>
    <col min="2" max="2" width="21.81640625" style="4" customWidth="1"/>
    <col min="3" max="10" width="11.453125" customWidth="1"/>
    <col min="11" max="11" width="18.1796875" customWidth="1"/>
    <col min="12" max="19" width="11.453125" customWidth="1"/>
    <col min="20" max="20" width="19" customWidth="1"/>
    <col min="21" max="27" width="12.54296875" bestFit="1" customWidth="1"/>
    <col min="29" max="29" width="17.36328125" customWidth="1"/>
    <col min="30" max="36" width="11.453125" customWidth="1"/>
    <col min="38" max="45" width="11.453125" customWidth="1"/>
    <col min="46" max="52" width="12.54296875" bestFit="1" customWidth="1"/>
    <col min="53" max="54" width="11.453125" customWidth="1"/>
    <col min="56" max="70" width="8.7265625" style="63"/>
  </cols>
  <sheetData>
    <row r="1" spans="1:70" ht="54.5" x14ac:dyDescent="0.35">
      <c r="A1" s="1" t="s">
        <v>0</v>
      </c>
      <c r="B1" s="1" t="s">
        <v>227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83</v>
      </c>
      <c r="I1" s="1" t="s">
        <v>96</v>
      </c>
      <c r="J1" s="6"/>
      <c r="K1" s="1" t="s">
        <v>229</v>
      </c>
      <c r="L1" s="1" t="s">
        <v>84</v>
      </c>
      <c r="M1" s="1" t="s">
        <v>85</v>
      </c>
      <c r="N1" s="1" t="s">
        <v>86</v>
      </c>
      <c r="O1" s="1" t="s">
        <v>87</v>
      </c>
      <c r="P1" s="1" t="s">
        <v>88</v>
      </c>
      <c r="Q1" s="1" t="s">
        <v>89</v>
      </c>
      <c r="R1" s="1" t="s">
        <v>98</v>
      </c>
      <c r="S1" s="6"/>
      <c r="T1" s="1" t="s">
        <v>228</v>
      </c>
      <c r="U1" s="1" t="s">
        <v>90</v>
      </c>
      <c r="V1" s="1" t="s">
        <v>91</v>
      </c>
      <c r="W1" s="1" t="s">
        <v>92</v>
      </c>
      <c r="X1" s="1" t="s">
        <v>93</v>
      </c>
      <c r="Y1" s="1" t="s">
        <v>94</v>
      </c>
      <c r="Z1" s="1" t="s">
        <v>95</v>
      </c>
      <c r="AA1" s="1" t="s">
        <v>97</v>
      </c>
      <c r="AC1" s="64" t="s">
        <v>127</v>
      </c>
      <c r="AD1" s="64" t="s">
        <v>78</v>
      </c>
      <c r="AE1" s="64" t="s">
        <v>79</v>
      </c>
      <c r="AF1" s="64" t="s">
        <v>80</v>
      </c>
      <c r="AG1" s="64" t="s">
        <v>81</v>
      </c>
      <c r="AH1" s="64" t="s">
        <v>82</v>
      </c>
      <c r="AI1" s="64" t="s">
        <v>83</v>
      </c>
      <c r="AJ1" s="64" t="s">
        <v>96</v>
      </c>
      <c r="AL1" s="64" t="s">
        <v>84</v>
      </c>
      <c r="AM1" s="64" t="s">
        <v>85</v>
      </c>
      <c r="AN1" s="64" t="s">
        <v>86</v>
      </c>
      <c r="AO1" s="64" t="s">
        <v>87</v>
      </c>
      <c r="AP1" s="64" t="s">
        <v>88</v>
      </c>
      <c r="AQ1" s="64" t="s">
        <v>89</v>
      </c>
      <c r="AR1" s="64" t="s">
        <v>98</v>
      </c>
      <c r="AS1" s="65"/>
      <c r="AT1" s="64" t="s">
        <v>90</v>
      </c>
      <c r="AU1" s="64" t="s">
        <v>91</v>
      </c>
      <c r="AV1" s="64" t="s">
        <v>92</v>
      </c>
      <c r="AW1" s="64" t="s">
        <v>93</v>
      </c>
      <c r="AX1" s="64" t="s">
        <v>94</v>
      </c>
      <c r="AY1" s="64" t="s">
        <v>95</v>
      </c>
      <c r="AZ1" s="64" t="s">
        <v>97</v>
      </c>
      <c r="BA1" s="65"/>
      <c r="BB1" s="65"/>
      <c r="BD1" s="59" t="s">
        <v>125</v>
      </c>
      <c r="BE1" s="58"/>
      <c r="BF1" s="58"/>
      <c r="BG1" s="58"/>
      <c r="BH1" s="58"/>
      <c r="BI1" s="58"/>
      <c r="BJ1" s="58"/>
      <c r="BK1" s="233" t="s">
        <v>126</v>
      </c>
      <c r="BL1" s="58"/>
      <c r="BM1" s="58"/>
      <c r="BN1" s="58"/>
      <c r="BO1" s="58"/>
      <c r="BP1" s="58"/>
      <c r="BQ1" s="58"/>
      <c r="BR1" s="58"/>
    </row>
    <row r="2" spans="1:70" x14ac:dyDescent="0.35">
      <c r="A2" s="2" t="s">
        <v>1</v>
      </c>
      <c r="B2" s="2"/>
      <c r="C2" s="234">
        <v>1077.096</v>
      </c>
      <c r="D2" s="234">
        <v>1117.6199999999999</v>
      </c>
      <c r="E2" s="234">
        <v>995.59500000000003</v>
      </c>
      <c r="F2" s="234">
        <v>1006.515</v>
      </c>
      <c r="G2" s="234">
        <v>1050.4290000000001</v>
      </c>
      <c r="H2" s="234">
        <v>1082.2909999999999</v>
      </c>
      <c r="I2" s="234">
        <v>1136.5274999999999</v>
      </c>
      <c r="J2" s="234"/>
      <c r="K2" s="234"/>
      <c r="L2" s="234">
        <v>185.35601983841445</v>
      </c>
      <c r="M2" s="234">
        <v>135.43562712644362</v>
      </c>
      <c r="N2" s="234">
        <v>86.890173703653218</v>
      </c>
      <c r="O2" s="234">
        <v>68.355606195792575</v>
      </c>
      <c r="P2" s="234">
        <v>141.50424426429865</v>
      </c>
      <c r="Q2" s="234">
        <v>119.2474430468037</v>
      </c>
      <c r="R2" s="234">
        <v>77.840505247977987</v>
      </c>
      <c r="S2" s="234"/>
      <c r="T2" s="234"/>
      <c r="U2" s="234">
        <v>12265.154867098518</v>
      </c>
      <c r="V2" s="234">
        <v>12828.879056818014</v>
      </c>
      <c r="W2" s="234">
        <v>12934.264900931237</v>
      </c>
      <c r="X2" s="234">
        <v>13262.579336301707</v>
      </c>
      <c r="Y2" s="234">
        <v>13425.67899158121</v>
      </c>
      <c r="Z2" s="234">
        <v>13705.681196162777</v>
      </c>
      <c r="AA2" s="234">
        <v>13989.189478372591</v>
      </c>
      <c r="AB2" s="235"/>
      <c r="AC2" s="234"/>
      <c r="AD2" s="234">
        <f t="shared" ref="AD2:AD33" si="0">$BR$20/$BR$14*C2</f>
        <v>1216.908753379694</v>
      </c>
      <c r="AE2" s="234">
        <f t="shared" ref="AE2:AE33" si="1">$BR$20/$BR$15*D2</f>
        <v>1253.591801662478</v>
      </c>
      <c r="AF2" s="234">
        <f t="shared" ref="AF2:AF33" si="2">$BR$20/$BR$16*E2</f>
        <v>1104.1581606504108</v>
      </c>
      <c r="AG2" s="234">
        <f t="shared" ref="AG2:AG33" si="3">$BR$20/$BR$17*F2</f>
        <v>1104.3428690384537</v>
      </c>
      <c r="AH2" s="234">
        <f t="shared" ref="AH2:AH33" si="4">$BR$20/$BR$18*G2</f>
        <v>1151.7006202861385</v>
      </c>
      <c r="AI2" s="234">
        <f t="shared" ref="AI2:AI33" si="5">$BR$20/$BR$19*H2</f>
        <v>1161.7038161072937</v>
      </c>
      <c r="AJ2" s="234">
        <f t="shared" ref="AJ2:AJ33" si="6">$BR$20/$BR$20*I2</f>
        <v>1136.5274999999999</v>
      </c>
      <c r="AK2" s="235"/>
      <c r="AL2" s="236">
        <f>$BR$20/$BR$14*L2</f>
        <v>209.41621084191823</v>
      </c>
      <c r="AM2" s="236">
        <f>$BR$20/$BR$15*M2</f>
        <v>151.91298636274053</v>
      </c>
      <c r="AN2" s="236">
        <f>$BR$20/$BR$16*N2</f>
        <v>96.364982121465488</v>
      </c>
      <c r="AO2" s="236">
        <f>$BR$20/$BR$17*O2</f>
        <v>74.999405136658936</v>
      </c>
      <c r="AP2" s="236">
        <f>$BR$20/$BR$18*P2</f>
        <v>155.14663617656595</v>
      </c>
      <c r="AQ2" s="236">
        <f>$BR$20/$BR$19*Q2</f>
        <v>127.99719266676802</v>
      </c>
      <c r="AR2" s="236">
        <f>$BR$20/$BR$20*R2</f>
        <v>77.840505247977987</v>
      </c>
      <c r="AS2" s="237"/>
      <c r="AT2" s="234">
        <f>$BR$20/$BR$14*U2</f>
        <v>13857.23679164136</v>
      </c>
      <c r="AU2" s="234">
        <f>$BR$20/$BR$15*V2</f>
        <v>14389.66519044624</v>
      </c>
      <c r="AV2" s="234">
        <f>$BR$20/$BR$16*W2</f>
        <v>14344.662380162017</v>
      </c>
      <c r="AW2" s="234">
        <f>$BR$20/$BR$17*X2</f>
        <v>14551.631038883213</v>
      </c>
      <c r="AX2" s="234">
        <f>$BR$20/$BR$18*Y2</f>
        <v>14720.045640749307</v>
      </c>
      <c r="AY2" s="234">
        <f>$BR$20/$BR$19*Z2</f>
        <v>14711.331931922447</v>
      </c>
      <c r="AZ2" s="234">
        <f>$BR$20/$BR$20*AA2</f>
        <v>13989.189478372591</v>
      </c>
      <c r="BA2" s="65"/>
      <c r="BB2" s="65"/>
      <c r="BD2" s="55" t="s">
        <v>99</v>
      </c>
      <c r="BE2" s="60" t="s">
        <v>112</v>
      </c>
      <c r="BF2" s="60" t="s">
        <v>113</v>
      </c>
      <c r="BG2" s="60" t="s">
        <v>114</v>
      </c>
      <c r="BH2" s="60" t="s">
        <v>115</v>
      </c>
      <c r="BI2" s="60" t="s">
        <v>116</v>
      </c>
      <c r="BJ2" s="60" t="s">
        <v>117</v>
      </c>
      <c r="BK2" s="60" t="s">
        <v>118</v>
      </c>
      <c r="BL2" s="60" t="s">
        <v>119</v>
      </c>
      <c r="BM2" s="60" t="s">
        <v>120</v>
      </c>
      <c r="BN2" s="60" t="s">
        <v>121</v>
      </c>
      <c r="BO2" s="60" t="s">
        <v>122</v>
      </c>
      <c r="BP2" s="60" t="s">
        <v>123</v>
      </c>
      <c r="BQ2" s="55"/>
      <c r="BR2" s="55" t="s">
        <v>124</v>
      </c>
    </row>
    <row r="3" spans="1:70" x14ac:dyDescent="0.35">
      <c r="A3" s="2" t="s">
        <v>2</v>
      </c>
      <c r="B3" s="2"/>
      <c r="C3" s="234">
        <v>4479.5159999999996</v>
      </c>
      <c r="D3" s="234">
        <v>4353.0730000000003</v>
      </c>
      <c r="E3" s="234">
        <v>4405.17</v>
      </c>
      <c r="F3" s="234">
        <v>4559.7020000000002</v>
      </c>
      <c r="G3" s="234">
        <v>4250.5940000000001</v>
      </c>
      <c r="H3" s="234">
        <v>4275.1469999999999</v>
      </c>
      <c r="I3" s="234">
        <v>4621.7640000000001</v>
      </c>
      <c r="J3" s="234"/>
      <c r="K3" s="234"/>
      <c r="L3" s="234">
        <v>137.07630643542103</v>
      </c>
      <c r="M3" s="234">
        <v>94.410795024131559</v>
      </c>
      <c r="N3" s="234">
        <v>106.21146229398549</v>
      </c>
      <c r="O3" s="234">
        <v>226.33758295359098</v>
      </c>
      <c r="P3" s="234">
        <v>45.088896305583859</v>
      </c>
      <c r="Q3" s="234">
        <v>105.97826535730593</v>
      </c>
      <c r="R3" s="234">
        <v>62.512704936553988</v>
      </c>
      <c r="S3" s="234"/>
      <c r="T3" s="234"/>
      <c r="U3" s="234">
        <v>76347.082827349295</v>
      </c>
      <c r="V3" s="234">
        <v>76583.698183574248</v>
      </c>
      <c r="W3" s="234">
        <v>76708.235833102488</v>
      </c>
      <c r="X3" s="234">
        <v>79766.146212091131</v>
      </c>
      <c r="Y3" s="234">
        <v>79580.497592188345</v>
      </c>
      <c r="Z3" s="234">
        <v>80881.83453750085</v>
      </c>
      <c r="AA3" s="234">
        <v>82934.33618511571</v>
      </c>
      <c r="AB3" s="235"/>
      <c r="AC3" s="234"/>
      <c r="AD3" s="234">
        <f t="shared" si="0"/>
        <v>5060.9808515716268</v>
      </c>
      <c r="AE3" s="234">
        <f t="shared" si="1"/>
        <v>4882.6762449117668</v>
      </c>
      <c r="AF3" s="234">
        <f t="shared" si="2"/>
        <v>4885.525142806433</v>
      </c>
      <c r="AG3" s="234">
        <f t="shared" si="3"/>
        <v>5002.880621392007</v>
      </c>
      <c r="AH3" s="234">
        <f t="shared" si="4"/>
        <v>4660.3927979754344</v>
      </c>
      <c r="AI3" s="234">
        <f t="shared" si="5"/>
        <v>4588.8347813292803</v>
      </c>
      <c r="AJ3" s="234">
        <f t="shared" si="6"/>
        <v>4621.7640000000001</v>
      </c>
      <c r="AK3" s="235"/>
      <c r="AL3" s="236">
        <f t="shared" ref="AL3:AL66" si="7">$BR$20/$BR$14*L3</f>
        <v>154.8695354752233</v>
      </c>
      <c r="AM3" s="236">
        <f t="shared" ref="AM3:AM66" si="8">$BR$20/$BR$15*M3</f>
        <v>105.89699417573773</v>
      </c>
      <c r="AN3" s="236">
        <f t="shared" ref="AN3:AN66" si="9">$BR$20/$BR$16*N3</f>
        <v>117.79313159117662</v>
      </c>
      <c r="AO3" s="236">
        <f t="shared" ref="AO3:AO66" si="10">$BR$20/$BR$17*O3</f>
        <v>248.33638418721796</v>
      </c>
      <c r="AP3" s="236">
        <f t="shared" ref="AP3:AP66" si="11">$BR$20/$BR$18*P3</f>
        <v>49.435906513584733</v>
      </c>
      <c r="AQ3" s="236">
        <f t="shared" ref="AQ3:AQ66" si="12">$BR$20/$BR$19*Q3</f>
        <v>113.75439257095708</v>
      </c>
      <c r="AR3" s="236">
        <f t="shared" ref="AR3:AR66" si="13">$BR$20/$BR$20*R3</f>
        <v>62.512704936553988</v>
      </c>
      <c r="AS3" s="237"/>
      <c r="AT3" s="234">
        <f t="shared" ref="AT3:AT66" si="14">$BR$20/$BR$14*U3</f>
        <v>86257.337681697696</v>
      </c>
      <c r="AU3" s="234">
        <f t="shared" ref="AU3:AU66" si="15">$BR$20/$BR$15*V3</f>
        <v>85901.018399744367</v>
      </c>
      <c r="AV3" s="234">
        <f t="shared" ref="AV3:AV66" si="16">$BR$20/$BR$16*W3</f>
        <v>85072.770136668405</v>
      </c>
      <c r="AW3" s="234">
        <f t="shared" ref="AW3:AW66" si="17">$BR$20/$BR$17*X3</f>
        <v>87518.98854960085</v>
      </c>
      <c r="AX3" s="234">
        <f t="shared" ref="AX3:AX66" si="18">$BR$20/$BR$18*Y3</f>
        <v>87252.835212663442</v>
      </c>
      <c r="AY3" s="234">
        <f t="shared" ref="AY3:AY66" si="19">$BR$20/$BR$19*Z3</f>
        <v>86816.517771997969</v>
      </c>
      <c r="AZ3" s="234">
        <f t="shared" ref="AZ3:AZ66" si="20">$BR$20/$BR$20*AA3</f>
        <v>82934.33618511571</v>
      </c>
      <c r="BA3" s="65"/>
      <c r="BB3" s="65"/>
      <c r="BD3" s="60">
        <v>2005</v>
      </c>
      <c r="BE3" s="61">
        <v>99.09</v>
      </c>
      <c r="BF3" s="61">
        <v>99.79</v>
      </c>
      <c r="BG3" s="61">
        <v>100.09</v>
      </c>
      <c r="BH3" s="61">
        <v>100.19</v>
      </c>
      <c r="BI3" s="61">
        <v>99.91</v>
      </c>
      <c r="BJ3" s="61">
        <v>100.02</v>
      </c>
      <c r="BK3" s="61">
        <v>99.59</v>
      </c>
      <c r="BL3" s="61">
        <v>99.96</v>
      </c>
      <c r="BM3" s="61">
        <v>100.5</v>
      </c>
      <c r="BN3" s="61">
        <v>100.42</v>
      </c>
      <c r="BO3" s="61">
        <v>100.18</v>
      </c>
      <c r="BP3" s="61">
        <v>100.2</v>
      </c>
      <c r="BQ3" s="56"/>
      <c r="BR3" s="62">
        <f t="shared" ref="BR3:BR19" si="21">AVERAGE(BH3:BM3)</f>
        <v>100.02833333333335</v>
      </c>
    </row>
    <row r="4" spans="1:70" x14ac:dyDescent="0.35">
      <c r="A4" s="2" t="s">
        <v>3</v>
      </c>
      <c r="B4" s="2"/>
      <c r="C4" s="234">
        <v>20991.198141999997</v>
      </c>
      <c r="D4" s="234">
        <v>19734.165059699997</v>
      </c>
      <c r="E4" s="234">
        <v>20631.15839637</v>
      </c>
      <c r="F4" s="234">
        <v>21355.308896606501</v>
      </c>
      <c r="G4" s="234">
        <v>22833.063773637499</v>
      </c>
      <c r="H4" s="234">
        <v>22344.5606763998</v>
      </c>
      <c r="I4" s="234">
        <v>22001.025171042205</v>
      </c>
      <c r="J4" s="234"/>
      <c r="K4" s="234"/>
      <c r="L4" s="234">
        <v>4451.9565068862557</v>
      </c>
      <c r="M4" s="234">
        <v>4646.4296748899706</v>
      </c>
      <c r="N4" s="234">
        <v>2418.6631037877414</v>
      </c>
      <c r="O4" s="234">
        <v>1568.2817377212377</v>
      </c>
      <c r="P4" s="234">
        <v>2629.6431128214904</v>
      </c>
      <c r="Q4" s="234">
        <v>1828.8844361602737</v>
      </c>
      <c r="R4" s="234">
        <v>2267.2696137796129</v>
      </c>
      <c r="S4" s="234"/>
      <c r="T4" s="234"/>
      <c r="U4" s="234">
        <v>368435.4165958516</v>
      </c>
      <c r="V4" s="234">
        <v>380151.80244164407</v>
      </c>
      <c r="W4" s="234">
        <v>373859.46389057062</v>
      </c>
      <c r="X4" s="234">
        <v>392253.36849562736</v>
      </c>
      <c r="Y4" s="234">
        <v>406395.36202465789</v>
      </c>
      <c r="Z4" s="234">
        <v>414541.18347023526</v>
      </c>
      <c r="AA4" s="234">
        <v>441468.00421636761</v>
      </c>
      <c r="AB4" s="235"/>
      <c r="AC4" s="234"/>
      <c r="AD4" s="234">
        <f t="shared" si="0"/>
        <v>23715.96660179535</v>
      </c>
      <c r="AE4" s="234">
        <f t="shared" si="1"/>
        <v>22135.061587564687</v>
      </c>
      <c r="AF4" s="234">
        <f t="shared" si="2"/>
        <v>22880.852060349014</v>
      </c>
      <c r="AG4" s="234">
        <f t="shared" si="3"/>
        <v>23430.930583330439</v>
      </c>
      <c r="AH4" s="234">
        <f t="shared" si="4"/>
        <v>25034.394243810159</v>
      </c>
      <c r="AI4" s="234">
        <f t="shared" si="5"/>
        <v>23984.086911019884</v>
      </c>
      <c r="AJ4" s="234">
        <f t="shared" si="6"/>
        <v>22001.025171042205</v>
      </c>
      <c r="AK4" s="235"/>
      <c r="AL4" s="236">
        <f t="shared" si="7"/>
        <v>5029.8439905965397</v>
      </c>
      <c r="AM4" s="236">
        <f t="shared" si="8"/>
        <v>5211.7232578544772</v>
      </c>
      <c r="AN4" s="236">
        <f t="shared" si="9"/>
        <v>2682.4025873083797</v>
      </c>
      <c r="AO4" s="236">
        <f t="shared" si="10"/>
        <v>1720.7103259222997</v>
      </c>
      <c r="AP4" s="236">
        <f t="shared" si="11"/>
        <v>2883.1664055044957</v>
      </c>
      <c r="AQ4" s="236">
        <f t="shared" si="12"/>
        <v>1963.0783483431223</v>
      </c>
      <c r="AR4" s="236">
        <f t="shared" si="13"/>
        <v>2267.2696137796129</v>
      </c>
      <c r="AS4" s="237"/>
      <c r="AT4" s="234">
        <f t="shared" si="14"/>
        <v>416260.28089472617</v>
      </c>
      <c r="AU4" s="234">
        <f t="shared" si="15"/>
        <v>426401.80287401716</v>
      </c>
      <c r="AV4" s="234">
        <f t="shared" si="16"/>
        <v>414626.40731538541</v>
      </c>
      <c r="AW4" s="234">
        <f t="shared" si="17"/>
        <v>430378.29575759819</v>
      </c>
      <c r="AX4" s="234">
        <f t="shared" si="18"/>
        <v>445575.84617828357</v>
      </c>
      <c r="AY4" s="234">
        <f t="shared" si="19"/>
        <v>444958.03325631103</v>
      </c>
      <c r="AZ4" s="234">
        <f t="shared" si="20"/>
        <v>441468.00421636761</v>
      </c>
      <c r="BA4" s="65"/>
      <c r="BB4" s="65"/>
      <c r="BD4" s="60">
        <v>2006</v>
      </c>
      <c r="BE4" s="61">
        <v>99.88</v>
      </c>
      <c r="BF4" s="61">
        <v>100.68</v>
      </c>
      <c r="BG4" s="61">
        <v>100.99</v>
      </c>
      <c r="BH4" s="61">
        <v>101.52</v>
      </c>
      <c r="BI4" s="61">
        <v>101.64</v>
      </c>
      <c r="BJ4" s="61">
        <v>101.74</v>
      </c>
      <c r="BK4" s="61">
        <v>101.47</v>
      </c>
      <c r="BL4" s="61">
        <v>101.86</v>
      </c>
      <c r="BM4" s="61">
        <v>102</v>
      </c>
      <c r="BN4" s="61">
        <v>102.27</v>
      </c>
      <c r="BO4" s="61">
        <v>102.32</v>
      </c>
      <c r="BP4" s="61">
        <v>102.43</v>
      </c>
      <c r="BQ4" s="56"/>
      <c r="BR4" s="62">
        <f>AVERAGE(BH4:BM4)</f>
        <v>101.705</v>
      </c>
    </row>
    <row r="5" spans="1:70" x14ac:dyDescent="0.35">
      <c r="A5" s="2" t="s">
        <v>4</v>
      </c>
      <c r="B5" s="2"/>
      <c r="C5" s="234">
        <v>65288.191228000003</v>
      </c>
      <c r="D5" s="234">
        <v>64741.955920300003</v>
      </c>
      <c r="E5" s="234">
        <v>70255.055201530005</v>
      </c>
      <c r="F5" s="234">
        <v>64362.2329595435</v>
      </c>
      <c r="G5" s="234">
        <v>71141.269320612497</v>
      </c>
      <c r="H5" s="234">
        <v>68521.604901700193</v>
      </c>
      <c r="I5" s="234">
        <v>62133.849318657798</v>
      </c>
      <c r="J5" s="234"/>
      <c r="K5" s="234"/>
      <c r="L5" s="234">
        <v>18047.009680942887</v>
      </c>
      <c r="M5" s="234">
        <v>20166.431034226342</v>
      </c>
      <c r="N5" s="234">
        <v>16776.024733966176</v>
      </c>
      <c r="O5" s="234">
        <v>13940.194610733068</v>
      </c>
      <c r="P5" s="234">
        <v>18074.014630681802</v>
      </c>
      <c r="Q5" s="234">
        <v>15691.974303664385</v>
      </c>
      <c r="R5" s="234">
        <v>17904.810104532957</v>
      </c>
      <c r="S5" s="234"/>
      <c r="T5" s="234"/>
      <c r="U5" s="234">
        <v>1315687.7381833424</v>
      </c>
      <c r="V5" s="234">
        <v>1667637.8275615377</v>
      </c>
      <c r="W5" s="234">
        <v>2003680.004423291</v>
      </c>
      <c r="X5" s="234">
        <v>2145275.8097275095</v>
      </c>
      <c r="Y5" s="234">
        <v>2256169.9301865967</v>
      </c>
      <c r="Z5" s="234">
        <v>2297960.2002726668</v>
      </c>
      <c r="AA5" s="234">
        <v>2308217.0854400522</v>
      </c>
      <c r="AB5" s="235"/>
      <c r="AC5" s="234"/>
      <c r="AD5" s="234">
        <f t="shared" si="0"/>
        <v>73762.943505203395</v>
      </c>
      <c r="AE5" s="234">
        <f t="shared" si="1"/>
        <v>72618.586966304851</v>
      </c>
      <c r="AF5" s="234">
        <f t="shared" si="2"/>
        <v>77915.912120605717</v>
      </c>
      <c r="AG5" s="234">
        <f t="shared" si="3"/>
        <v>70617.897402685106</v>
      </c>
      <c r="AH5" s="234">
        <f t="shared" si="4"/>
        <v>77999.982868421022</v>
      </c>
      <c r="AI5" s="234">
        <f t="shared" si="5"/>
        <v>73549.359553115894</v>
      </c>
      <c r="AJ5" s="234">
        <f t="shared" si="6"/>
        <v>62133.849318657798</v>
      </c>
      <c r="AK5" s="235"/>
      <c r="AL5" s="236">
        <f t="shared" si="7"/>
        <v>20389.606918108948</v>
      </c>
      <c r="AM5" s="236">
        <f t="shared" si="8"/>
        <v>22619.91787306769</v>
      </c>
      <c r="AN5" s="236">
        <f t="shared" si="9"/>
        <v>18605.34114100803</v>
      </c>
      <c r="AO5" s="236">
        <f t="shared" si="10"/>
        <v>15295.106889983106</v>
      </c>
      <c r="AP5" s="236">
        <f t="shared" si="11"/>
        <v>19816.526258525773</v>
      </c>
      <c r="AQ5" s="236">
        <f t="shared" si="12"/>
        <v>16843.368771268088</v>
      </c>
      <c r="AR5" s="236">
        <f t="shared" si="13"/>
        <v>17904.810104532957</v>
      </c>
      <c r="AS5" s="237"/>
      <c r="AT5" s="234">
        <f t="shared" si="14"/>
        <v>1486470.9601647768</v>
      </c>
      <c r="AU5" s="234">
        <f t="shared" si="15"/>
        <v>1870525.8574232468</v>
      </c>
      <c r="AV5" s="234">
        <f t="shared" si="16"/>
        <v>2222168.2794871689</v>
      </c>
      <c r="AW5" s="234">
        <f t="shared" si="17"/>
        <v>2353785.1324553234</v>
      </c>
      <c r="AX5" s="234">
        <f t="shared" si="18"/>
        <v>2473686.7585213631</v>
      </c>
      <c r="AY5" s="234">
        <f t="shared" si="19"/>
        <v>2466572.4226843226</v>
      </c>
      <c r="AZ5" s="234">
        <f t="shared" si="20"/>
        <v>2308217.0854400522</v>
      </c>
      <c r="BA5" s="65"/>
      <c r="BB5" s="65"/>
      <c r="BD5" s="60">
        <v>2007</v>
      </c>
      <c r="BE5" s="61">
        <v>102.22</v>
      </c>
      <c r="BF5" s="61">
        <v>102.86</v>
      </c>
      <c r="BG5" s="61">
        <v>103.64</v>
      </c>
      <c r="BH5" s="61">
        <v>104.14</v>
      </c>
      <c r="BI5" s="61">
        <v>104.03</v>
      </c>
      <c r="BJ5" s="61">
        <v>104.18</v>
      </c>
      <c r="BK5" s="61">
        <v>104.07</v>
      </c>
      <c r="BL5" s="61">
        <v>104.22</v>
      </c>
      <c r="BM5" s="61">
        <v>104.69</v>
      </c>
      <c r="BN5" s="61">
        <v>105.01</v>
      </c>
      <c r="BO5" s="61">
        <v>105.25</v>
      </c>
      <c r="BP5" s="61">
        <v>105.07</v>
      </c>
      <c r="BQ5" s="56"/>
      <c r="BR5" s="62">
        <f t="shared" si="21"/>
        <v>104.22166666666665</v>
      </c>
    </row>
    <row r="6" spans="1:70" x14ac:dyDescent="0.35">
      <c r="A6" s="2" t="s">
        <v>5</v>
      </c>
      <c r="B6" s="2"/>
      <c r="C6" s="234">
        <v>62591.983180000003</v>
      </c>
      <c r="D6" s="234">
        <v>55144.529269999999</v>
      </c>
      <c r="E6" s="234">
        <v>55685.483089999994</v>
      </c>
      <c r="F6" s="234">
        <v>63767.31442000001</v>
      </c>
      <c r="G6" s="234">
        <v>60399.29477</v>
      </c>
      <c r="H6" s="234">
        <v>53866.736769999996</v>
      </c>
      <c r="I6" s="234">
        <v>53381.368630000004</v>
      </c>
      <c r="J6" s="234"/>
      <c r="K6" s="234"/>
      <c r="L6" s="234">
        <v>23941.229384896335</v>
      </c>
      <c r="M6" s="234">
        <v>10548.2016248323</v>
      </c>
      <c r="N6" s="234">
        <v>10717.867984743893</v>
      </c>
      <c r="O6" s="234">
        <v>22578.87309037285</v>
      </c>
      <c r="P6" s="234">
        <v>18786</v>
      </c>
      <c r="Q6" s="234">
        <v>12690.562215405571</v>
      </c>
      <c r="R6" s="234">
        <v>8293</v>
      </c>
      <c r="S6" s="234"/>
      <c r="T6" s="234"/>
      <c r="U6" s="234">
        <v>988899.00660452596</v>
      </c>
      <c r="V6" s="234">
        <v>1118676.0212031165</v>
      </c>
      <c r="W6" s="234">
        <v>1282842.7605483921</v>
      </c>
      <c r="X6" s="234">
        <v>1472932.8434392791</v>
      </c>
      <c r="Y6" s="234">
        <v>1643212.3781156226</v>
      </c>
      <c r="Z6" s="234">
        <v>1789412.3554342138</v>
      </c>
      <c r="AA6" s="234">
        <v>1952520.7358207214</v>
      </c>
      <c r="AB6" s="235"/>
      <c r="AC6" s="234"/>
      <c r="AD6" s="234">
        <f t="shared" si="0"/>
        <v>70716.753402794711</v>
      </c>
      <c r="AE6" s="234">
        <f t="shared" si="1"/>
        <v>61853.518905718003</v>
      </c>
      <c r="AF6" s="234">
        <f t="shared" si="2"/>
        <v>61757.622912513572</v>
      </c>
      <c r="AG6" s="234">
        <f t="shared" si="3"/>
        <v>69965.155966339269</v>
      </c>
      <c r="AH6" s="234">
        <f t="shared" si="4"/>
        <v>66222.37700163867</v>
      </c>
      <c r="AI6" s="234">
        <f t="shared" si="5"/>
        <v>57819.194345103191</v>
      </c>
      <c r="AJ6" s="234">
        <f t="shared" si="6"/>
        <v>53381.368630000004</v>
      </c>
      <c r="AK6" s="235"/>
      <c r="AL6" s="236">
        <f t="shared" si="7"/>
        <v>27048.927491283503</v>
      </c>
      <c r="AM6" s="236">
        <f t="shared" si="8"/>
        <v>11831.516149650688</v>
      </c>
      <c r="AN6" s="236">
        <f t="shared" si="9"/>
        <v>11886.581792926583</v>
      </c>
      <c r="AO6" s="236">
        <f t="shared" si="10"/>
        <v>24773.418665670648</v>
      </c>
      <c r="AP6" s="236">
        <f t="shared" si="11"/>
        <v>20597.153974895395</v>
      </c>
      <c r="AQ6" s="236">
        <f t="shared" si="12"/>
        <v>13621.728864218296</v>
      </c>
      <c r="AR6" s="236">
        <f t="shared" si="13"/>
        <v>8293</v>
      </c>
      <c r="AS6" s="237"/>
      <c r="AT6" s="234">
        <f t="shared" si="14"/>
        <v>1117263.3241099506</v>
      </c>
      <c r="AU6" s="234">
        <f t="shared" si="15"/>
        <v>1254776.3004389931</v>
      </c>
      <c r="AV6" s="234">
        <f t="shared" si="16"/>
        <v>1422728.4215879028</v>
      </c>
      <c r="AW6" s="234">
        <f t="shared" si="17"/>
        <v>1616094.0296217157</v>
      </c>
      <c r="AX6" s="234">
        <f t="shared" si="18"/>
        <v>1801634.1086714314</v>
      </c>
      <c r="AY6" s="234">
        <f t="shared" si="19"/>
        <v>1920710.0141250987</v>
      </c>
      <c r="AZ6" s="234">
        <f t="shared" si="20"/>
        <v>1952520.7358207214</v>
      </c>
      <c r="BA6" s="65"/>
      <c r="BB6" s="65"/>
      <c r="BD6" s="60">
        <v>2008</v>
      </c>
      <c r="BE6" s="61">
        <v>106.15</v>
      </c>
      <c r="BF6" s="61">
        <v>106.69</v>
      </c>
      <c r="BG6" s="61">
        <v>107.64</v>
      </c>
      <c r="BH6" s="61">
        <v>107.8</v>
      </c>
      <c r="BI6" s="61">
        <v>108.37</v>
      </c>
      <c r="BJ6" s="61">
        <v>108.76</v>
      </c>
      <c r="BK6" s="61">
        <v>108.6</v>
      </c>
      <c r="BL6" s="61">
        <v>109.08</v>
      </c>
      <c r="BM6" s="61">
        <v>109.62</v>
      </c>
      <c r="BN6" s="61">
        <v>109.6</v>
      </c>
      <c r="BO6" s="61">
        <v>109.05</v>
      </c>
      <c r="BP6" s="61">
        <v>108.72</v>
      </c>
      <c r="BQ6" s="56"/>
      <c r="BR6" s="62">
        <f t="shared" si="21"/>
        <v>108.705</v>
      </c>
    </row>
    <row r="7" spans="1:70" x14ac:dyDescent="0.35">
      <c r="A7" s="2" t="s">
        <v>6</v>
      </c>
      <c r="B7" s="2"/>
      <c r="C7" s="234">
        <v>837.91899999999998</v>
      </c>
      <c r="D7" s="234">
        <v>625.05100000000004</v>
      </c>
      <c r="E7" s="234">
        <v>602.27499999999998</v>
      </c>
      <c r="F7" s="234">
        <v>741.73500000000001</v>
      </c>
      <c r="G7" s="234">
        <v>858.08600000000001</v>
      </c>
      <c r="H7" s="234">
        <v>779.23417500000005</v>
      </c>
      <c r="I7" s="234">
        <v>693.83494500000006</v>
      </c>
      <c r="J7" s="234"/>
      <c r="K7" s="234"/>
      <c r="L7" s="234">
        <v>286.55679153236116</v>
      </c>
      <c r="M7" s="234">
        <v>75.922195935822913</v>
      </c>
      <c r="N7" s="234">
        <v>163.36105435782301</v>
      </c>
      <c r="O7" s="234">
        <v>154.35894203439219</v>
      </c>
      <c r="P7" s="234">
        <v>304.09701290592</v>
      </c>
      <c r="Q7" s="234">
        <v>112.56394280136988</v>
      </c>
      <c r="R7" s="234">
        <v>158.47149210117209</v>
      </c>
      <c r="S7" s="234"/>
      <c r="T7" s="234"/>
      <c r="U7" s="234">
        <v>11383.801624087821</v>
      </c>
      <c r="V7" s="234">
        <v>10606.935222678398</v>
      </c>
      <c r="W7" s="234">
        <v>9789.2691110962824</v>
      </c>
      <c r="X7" s="234">
        <v>9131.8025533623731</v>
      </c>
      <c r="Y7" s="234">
        <v>8464.7507268703412</v>
      </c>
      <c r="Z7" s="234">
        <v>9057.725517256993</v>
      </c>
      <c r="AA7" s="234">
        <v>9352.804456960097</v>
      </c>
      <c r="AB7" s="235"/>
      <c r="AC7" s="234"/>
      <c r="AD7" s="234">
        <f t="shared" si="0"/>
        <v>946.68531470097344</v>
      </c>
      <c r="AE7" s="234">
        <f t="shared" si="1"/>
        <v>701.09590846704032</v>
      </c>
      <c r="AF7" s="234">
        <f t="shared" si="2"/>
        <v>667.94917230975057</v>
      </c>
      <c r="AG7" s="234">
        <f t="shared" si="3"/>
        <v>813.82767069168119</v>
      </c>
      <c r="AH7" s="234">
        <f t="shared" si="4"/>
        <v>940.81387552976094</v>
      </c>
      <c r="AI7" s="234">
        <f t="shared" si="5"/>
        <v>836.41027666193179</v>
      </c>
      <c r="AJ7" s="234">
        <f t="shared" si="6"/>
        <v>693.83494500000006</v>
      </c>
      <c r="AK7" s="235"/>
      <c r="AL7" s="236">
        <f t="shared" si="7"/>
        <v>323.75337755978154</v>
      </c>
      <c r="AM7" s="236">
        <f t="shared" si="8"/>
        <v>85.159036514521858</v>
      </c>
      <c r="AN7" s="236">
        <f t="shared" si="9"/>
        <v>181.1745150403986</v>
      </c>
      <c r="AO7" s="236">
        <f t="shared" si="10"/>
        <v>169.36180475005443</v>
      </c>
      <c r="AP7" s="236">
        <f t="shared" si="11"/>
        <v>333.41493655535965</v>
      </c>
      <c r="AQ7" s="236">
        <f t="shared" si="12"/>
        <v>120.8232923570782</v>
      </c>
      <c r="AR7" s="236">
        <f t="shared" si="13"/>
        <v>158.47149210117209</v>
      </c>
      <c r="AS7" s="237"/>
      <c r="AT7" s="234">
        <f t="shared" si="14"/>
        <v>12861.479239631792</v>
      </c>
      <c r="AU7" s="234">
        <f t="shared" si="15"/>
        <v>11897.395390127782</v>
      </c>
      <c r="AV7" s="234">
        <f t="shared" si="16"/>
        <v>10856.725250548619</v>
      </c>
      <c r="AW7" s="234">
        <f t="shared" si="17"/>
        <v>10019.364869150366</v>
      </c>
      <c r="AX7" s="234">
        <f t="shared" si="18"/>
        <v>9280.8354136301568</v>
      </c>
      <c r="AY7" s="234">
        <f t="shared" si="19"/>
        <v>9722.3337333950476</v>
      </c>
      <c r="AZ7" s="234">
        <f t="shared" si="20"/>
        <v>9352.804456960097</v>
      </c>
      <c r="BA7" s="65"/>
      <c r="BB7" s="65"/>
      <c r="BD7" s="60">
        <v>2009</v>
      </c>
      <c r="BE7" s="61">
        <v>108.46</v>
      </c>
      <c r="BF7" s="61">
        <v>108.55</v>
      </c>
      <c r="BG7" s="61">
        <v>108.63</v>
      </c>
      <c r="BH7" s="61">
        <v>108.61</v>
      </c>
      <c r="BI7" s="61">
        <v>108.41</v>
      </c>
      <c r="BJ7" s="61">
        <v>108.67</v>
      </c>
      <c r="BK7" s="61">
        <v>107.97</v>
      </c>
      <c r="BL7" s="61">
        <v>108.31</v>
      </c>
      <c r="BM7" s="61">
        <v>108.5</v>
      </c>
      <c r="BN7" s="61">
        <v>107.92</v>
      </c>
      <c r="BO7" s="61">
        <v>108.03</v>
      </c>
      <c r="BP7" s="61">
        <v>108.13</v>
      </c>
      <c r="BQ7" s="56"/>
      <c r="BR7" s="62">
        <f t="shared" si="21"/>
        <v>108.41166666666668</v>
      </c>
    </row>
    <row r="8" spans="1:70" x14ac:dyDescent="0.35">
      <c r="A8" s="2" t="s">
        <v>7</v>
      </c>
      <c r="B8" s="2"/>
      <c r="C8" s="234">
        <v>2062.5349999999999</v>
      </c>
      <c r="D8" s="234">
        <v>2036.346</v>
      </c>
      <c r="E8" s="234">
        <v>2116.7800000000002</v>
      </c>
      <c r="F8" s="234">
        <v>2253.7080000000001</v>
      </c>
      <c r="G8" s="234">
        <v>2514.6610000000001</v>
      </c>
      <c r="H8" s="234">
        <v>2309.4110000000001</v>
      </c>
      <c r="I8" s="234">
        <v>2288.4939999999997</v>
      </c>
      <c r="J8" s="234"/>
      <c r="K8" s="234"/>
      <c r="L8" s="234">
        <v>75.201875602075106</v>
      </c>
      <c r="M8" s="234">
        <v>30.782801442867537</v>
      </c>
      <c r="N8" s="234">
        <v>34.87434173251583</v>
      </c>
      <c r="O8" s="234">
        <v>21.737394634166819</v>
      </c>
      <c r="P8" s="234">
        <v>45.597334513916067</v>
      </c>
      <c r="Q8" s="234">
        <v>154.49972123744294</v>
      </c>
      <c r="R8" s="234">
        <v>63.102570171829974</v>
      </c>
      <c r="S8" s="234"/>
      <c r="T8" s="234"/>
      <c r="U8" s="234">
        <v>42459.576931071388</v>
      </c>
      <c r="V8" s="234">
        <v>43422.355240315548</v>
      </c>
      <c r="W8" s="234">
        <v>44905.265511339749</v>
      </c>
      <c r="X8" s="234">
        <v>46590.67164086923</v>
      </c>
      <c r="Y8" s="234">
        <v>48310.756857720429</v>
      </c>
      <c r="Z8" s="234">
        <v>49201.741813758563</v>
      </c>
      <c r="AA8" s="234">
        <v>50914.791097103131</v>
      </c>
      <c r="AB8" s="235"/>
      <c r="AC8" s="234"/>
      <c r="AD8" s="234">
        <f t="shared" si="0"/>
        <v>2330.262943741307</v>
      </c>
      <c r="AE8" s="234">
        <f t="shared" si="1"/>
        <v>2284.0917762282179</v>
      </c>
      <c r="AF8" s="234">
        <f t="shared" si="2"/>
        <v>2347.6010941211807</v>
      </c>
      <c r="AG8" s="234">
        <f t="shared" si="3"/>
        <v>2472.7563510677091</v>
      </c>
      <c r="AH8" s="234">
        <f t="shared" si="4"/>
        <v>2757.0988934134157</v>
      </c>
      <c r="AI8" s="234">
        <f t="shared" si="5"/>
        <v>2478.8634218155389</v>
      </c>
      <c r="AJ8" s="234">
        <f t="shared" si="6"/>
        <v>2288.4939999999997</v>
      </c>
      <c r="AK8" s="235"/>
      <c r="AL8" s="236">
        <f t="shared" si="7"/>
        <v>84.963476506027348</v>
      </c>
      <c r="AM8" s="236">
        <f t="shared" si="8"/>
        <v>34.52789635205405</v>
      </c>
      <c r="AN8" s="236">
        <f t="shared" si="9"/>
        <v>38.677161919524046</v>
      </c>
      <c r="AO8" s="236">
        <f t="shared" si="10"/>
        <v>23.850153008864122</v>
      </c>
      <c r="AP8" s="236">
        <f t="shared" si="11"/>
        <v>49.993363133607012</v>
      </c>
      <c r="AQ8" s="236">
        <f t="shared" si="12"/>
        <v>165.83609745350424</v>
      </c>
      <c r="AR8" s="236">
        <f t="shared" si="13"/>
        <v>63.102570171829974</v>
      </c>
      <c r="AS8" s="237"/>
      <c r="AT8" s="234">
        <f t="shared" si="14"/>
        <v>47971.054420608089</v>
      </c>
      <c r="AU8" s="234">
        <f t="shared" si="15"/>
        <v>48705.202607447354</v>
      </c>
      <c r="AV8" s="234">
        <f t="shared" si="16"/>
        <v>49801.892707897518</v>
      </c>
      <c r="AW8" s="234">
        <f t="shared" si="17"/>
        <v>51119.035474191689</v>
      </c>
      <c r="AX8" s="234">
        <f t="shared" si="18"/>
        <v>52968.385906643314</v>
      </c>
      <c r="AY8" s="234">
        <f t="shared" si="19"/>
        <v>52811.906616768618</v>
      </c>
      <c r="AZ8" s="234">
        <f t="shared" si="20"/>
        <v>50914.791097103131</v>
      </c>
      <c r="BA8" s="65"/>
      <c r="BB8" s="65"/>
      <c r="BD8" s="60">
        <v>2010</v>
      </c>
      <c r="BE8" s="61">
        <v>108.26</v>
      </c>
      <c r="BF8" s="61">
        <v>108.68</v>
      </c>
      <c r="BG8" s="61">
        <v>109.24</v>
      </c>
      <c r="BH8" s="61">
        <v>109.54</v>
      </c>
      <c r="BI8" s="61">
        <v>109.44</v>
      </c>
      <c r="BJ8" s="61">
        <v>109.67</v>
      </c>
      <c r="BK8" s="61">
        <v>109.11</v>
      </c>
      <c r="BL8" s="61">
        <v>109.57</v>
      </c>
      <c r="BM8" s="61">
        <v>110.03</v>
      </c>
      <c r="BN8" s="61">
        <v>110.45</v>
      </c>
      <c r="BO8" s="61">
        <v>110.72</v>
      </c>
      <c r="BP8" s="61">
        <v>111.27</v>
      </c>
      <c r="BQ8" s="56"/>
      <c r="BR8" s="62">
        <f t="shared" si="21"/>
        <v>109.56</v>
      </c>
    </row>
    <row r="9" spans="1:70" x14ac:dyDescent="0.35">
      <c r="A9" s="2" t="s">
        <v>8</v>
      </c>
      <c r="B9" s="2"/>
      <c r="C9" s="234">
        <v>1586.634</v>
      </c>
      <c r="D9" s="234">
        <v>1476.7860000000001</v>
      </c>
      <c r="E9" s="234">
        <v>1698.5572500000001</v>
      </c>
      <c r="F9" s="234">
        <v>2020.1141600000001</v>
      </c>
      <c r="G9" s="234">
        <v>1695.90931</v>
      </c>
      <c r="H9" s="234">
        <v>1843.2030300000001</v>
      </c>
      <c r="I9" s="274">
        <v>1794.3495599999994</v>
      </c>
      <c r="J9" s="234"/>
      <c r="K9" s="234"/>
      <c r="L9" s="234">
        <v>300.10116930261518</v>
      </c>
      <c r="M9" s="234">
        <v>191.88685413756892</v>
      </c>
      <c r="N9" s="234">
        <v>376.20319441219596</v>
      </c>
      <c r="O9" s="234">
        <v>122.18280160214951</v>
      </c>
      <c r="P9" s="234">
        <v>251.23752012482109</v>
      </c>
      <c r="Q9" s="234">
        <v>139.82286072945203</v>
      </c>
      <c r="R9" s="234">
        <v>263.89969557861764</v>
      </c>
      <c r="S9" s="234"/>
      <c r="T9" s="234"/>
      <c r="U9" s="234">
        <v>15278.47</v>
      </c>
      <c r="V9" s="234">
        <v>15304.94174</v>
      </c>
      <c r="W9" s="234">
        <v>16015.168519999999</v>
      </c>
      <c r="X9" s="234">
        <v>16270.419099999999</v>
      </c>
      <c r="Y9" s="234">
        <v>16521.83294</v>
      </c>
      <c r="Z9" s="234">
        <v>16376.250120000001</v>
      </c>
      <c r="AA9" s="234">
        <v>17343.79768</v>
      </c>
      <c r="AB9" s="235"/>
      <c r="AC9" s="234"/>
      <c r="AD9" s="234">
        <f t="shared" si="0"/>
        <v>1792.5874787482612</v>
      </c>
      <c r="AE9" s="234">
        <f t="shared" si="1"/>
        <v>1656.4546289525281</v>
      </c>
      <c r="AF9" s="234">
        <f t="shared" si="2"/>
        <v>1883.7738728292329</v>
      </c>
      <c r="AG9" s="234">
        <f t="shared" si="3"/>
        <v>2216.4584404997499</v>
      </c>
      <c r="AH9" s="234">
        <f t="shared" si="4"/>
        <v>1859.411539738561</v>
      </c>
      <c r="AI9" s="234">
        <f t="shared" si="5"/>
        <v>1978.447565221855</v>
      </c>
      <c r="AJ9" s="234">
        <f t="shared" si="6"/>
        <v>1794.3495599999994</v>
      </c>
      <c r="AK9" s="235"/>
      <c r="AL9" s="236">
        <f t="shared" si="7"/>
        <v>339.05588714825222</v>
      </c>
      <c r="AM9" s="236">
        <f t="shared" si="8"/>
        <v>215.23217837338288</v>
      </c>
      <c r="AN9" s="236">
        <f t="shared" si="9"/>
        <v>417.22570640971401</v>
      </c>
      <c r="AO9" s="236">
        <f t="shared" si="10"/>
        <v>134.05831574141862</v>
      </c>
      <c r="AP9" s="236">
        <f t="shared" si="11"/>
        <v>275.45927213253594</v>
      </c>
      <c r="AQ9" s="236">
        <f t="shared" si="12"/>
        <v>150.08232618440243</v>
      </c>
      <c r="AR9" s="236">
        <f t="shared" si="13"/>
        <v>263.89969557861764</v>
      </c>
      <c r="AS9" s="237"/>
      <c r="AT9" s="234">
        <f t="shared" si="14"/>
        <v>17261.696154520163</v>
      </c>
      <c r="AU9" s="234">
        <f t="shared" si="15"/>
        <v>17166.970428397723</v>
      </c>
      <c r="AV9" s="234">
        <f t="shared" si="16"/>
        <v>17761.518504562158</v>
      </c>
      <c r="AW9" s="234">
        <f t="shared" si="17"/>
        <v>17851.816723399108</v>
      </c>
      <c r="AX9" s="234">
        <f t="shared" si="18"/>
        <v>18114.69908509947</v>
      </c>
      <c r="AY9" s="234">
        <f t="shared" si="19"/>
        <v>17577.853144793338</v>
      </c>
      <c r="AZ9" s="234">
        <f t="shared" si="20"/>
        <v>17343.79768</v>
      </c>
      <c r="BA9" s="65"/>
      <c r="BB9" s="65"/>
      <c r="BD9" s="60">
        <v>2011</v>
      </c>
      <c r="BE9" s="61">
        <v>111.68</v>
      </c>
      <c r="BF9" s="61">
        <v>112.35</v>
      </c>
      <c r="BG9" s="61">
        <v>112.96</v>
      </c>
      <c r="BH9" s="61">
        <v>113.19</v>
      </c>
      <c r="BI9" s="61">
        <v>113.25</v>
      </c>
      <c r="BJ9" s="61">
        <v>113.57</v>
      </c>
      <c r="BK9" s="61">
        <v>113.25</v>
      </c>
      <c r="BL9" s="61">
        <v>113.7</v>
      </c>
      <c r="BM9" s="61">
        <v>114.17</v>
      </c>
      <c r="BN9" s="61">
        <v>114.45</v>
      </c>
      <c r="BO9" s="61">
        <v>114.53</v>
      </c>
      <c r="BP9" s="61">
        <v>114.49</v>
      </c>
      <c r="BQ9" s="56"/>
      <c r="BR9" s="62">
        <f t="shared" si="21"/>
        <v>113.52166666666666</v>
      </c>
    </row>
    <row r="10" spans="1:70" x14ac:dyDescent="0.35">
      <c r="A10" s="2" t="s">
        <v>9</v>
      </c>
      <c r="B10" s="2"/>
      <c r="C10" s="234">
        <v>1445.4947500000001</v>
      </c>
      <c r="D10" s="234">
        <v>1299.4894400000001</v>
      </c>
      <c r="E10" s="234">
        <v>1274.9065499999999</v>
      </c>
      <c r="F10" s="234">
        <v>1243.92418</v>
      </c>
      <c r="G10" s="234">
        <v>1316.0289899999998</v>
      </c>
      <c r="H10" s="234">
        <v>1433.1975900000002</v>
      </c>
      <c r="I10" s="234">
        <v>1211.3377799999996</v>
      </c>
      <c r="J10" s="234"/>
      <c r="K10" s="234"/>
      <c r="L10" s="234">
        <v>21.474571405056249</v>
      </c>
      <c r="M10" s="234">
        <v>19.667491707802647</v>
      </c>
      <c r="N10" s="234">
        <v>19.449435135596328</v>
      </c>
      <c r="O10" s="234">
        <v>17.456354693412472</v>
      </c>
      <c r="P10" s="234">
        <v>24.781544403335623</v>
      </c>
      <c r="Q10" s="234">
        <v>12.962054121004559</v>
      </c>
      <c r="R10" s="234">
        <v>15.362073509885589</v>
      </c>
      <c r="S10" s="234"/>
      <c r="T10" s="234"/>
      <c r="U10" s="234">
        <v>33217.686086467489</v>
      </c>
      <c r="V10" s="234">
        <v>34178.884694868764</v>
      </c>
      <c r="W10" s="234">
        <v>34715.990440937407</v>
      </c>
      <c r="X10" s="234">
        <v>35435.16157290063</v>
      </c>
      <c r="Y10" s="234">
        <v>35533.828505927908</v>
      </c>
      <c r="Z10" s="234">
        <v>35771.543332199093</v>
      </c>
      <c r="AA10" s="234">
        <v>36424.504468120642</v>
      </c>
      <c r="AB10" s="235"/>
      <c r="AC10" s="234"/>
      <c r="AD10" s="234">
        <f t="shared" si="0"/>
        <v>1633.1276081606397</v>
      </c>
      <c r="AE10" s="234">
        <f t="shared" si="1"/>
        <v>1457.587828001436</v>
      </c>
      <c r="AF10" s="234">
        <f t="shared" si="2"/>
        <v>1413.9268188863552</v>
      </c>
      <c r="AG10" s="234">
        <f t="shared" si="3"/>
        <v>1364.8269502267783</v>
      </c>
      <c r="AH10" s="234">
        <f t="shared" si="4"/>
        <v>1442.9070447384258</v>
      </c>
      <c r="AI10" s="234">
        <f t="shared" si="5"/>
        <v>1538.3580844142443</v>
      </c>
      <c r="AJ10" s="234">
        <f t="shared" si="6"/>
        <v>1211.3377799999996</v>
      </c>
      <c r="AK10" s="235"/>
      <c r="AL10" s="236">
        <f t="shared" si="7"/>
        <v>24.262084269081143</v>
      </c>
      <c r="AM10" s="236">
        <f t="shared" si="8"/>
        <v>22.060276627267022</v>
      </c>
      <c r="AN10" s="236">
        <f t="shared" si="9"/>
        <v>21.570269562432028</v>
      </c>
      <c r="AO10" s="236">
        <f t="shared" si="10"/>
        <v>19.153018906897568</v>
      </c>
      <c r="AP10" s="236">
        <f t="shared" si="11"/>
        <v>27.170727446567181</v>
      </c>
      <c r="AQ10" s="236">
        <f t="shared" si="12"/>
        <v>13.913141416643278</v>
      </c>
      <c r="AR10" s="236">
        <f t="shared" si="13"/>
        <v>15.362073509885589</v>
      </c>
      <c r="AS10" s="237"/>
      <c r="AT10" s="234">
        <f t="shared" si="14"/>
        <v>37529.517299888917</v>
      </c>
      <c r="AU10" s="234">
        <f t="shared" si="15"/>
        <v>38337.153633126312</v>
      </c>
      <c r="AV10" s="234">
        <f t="shared" si="16"/>
        <v>38501.54344931693</v>
      </c>
      <c r="AW10" s="234">
        <f t="shared" si="17"/>
        <v>38879.26955510673</v>
      </c>
      <c r="AX10" s="234">
        <f t="shared" si="18"/>
        <v>38959.636806884075</v>
      </c>
      <c r="AY10" s="234">
        <f t="shared" si="19"/>
        <v>38396.270870831511</v>
      </c>
      <c r="AZ10" s="234">
        <f t="shared" si="20"/>
        <v>36424.504468120642</v>
      </c>
      <c r="BA10" s="65"/>
      <c r="BB10" s="65"/>
      <c r="BD10" s="55">
        <v>2012</v>
      </c>
      <c r="BE10" s="61">
        <v>115.22</v>
      </c>
      <c r="BF10" s="61">
        <v>115.85</v>
      </c>
      <c r="BG10" s="61">
        <v>116.3</v>
      </c>
      <c r="BH10" s="61">
        <v>116.7</v>
      </c>
      <c r="BI10" s="61">
        <v>116.71</v>
      </c>
      <c r="BJ10" s="61">
        <v>116.79</v>
      </c>
      <c r="BK10" s="61">
        <v>116.57</v>
      </c>
      <c r="BL10" s="61">
        <v>116.79</v>
      </c>
      <c r="BM10" s="61">
        <v>117.25</v>
      </c>
      <c r="BN10" s="61">
        <v>117.42</v>
      </c>
      <c r="BO10" s="61">
        <v>117.04</v>
      </c>
      <c r="BP10" s="61">
        <v>117.19</v>
      </c>
      <c r="BQ10" s="57"/>
      <c r="BR10" s="62">
        <f t="shared" si="21"/>
        <v>116.80166666666666</v>
      </c>
    </row>
    <row r="11" spans="1:70" x14ac:dyDescent="0.35">
      <c r="A11" s="2" t="s">
        <v>10</v>
      </c>
      <c r="B11" s="2"/>
      <c r="C11" s="234">
        <v>1764.7739999999999</v>
      </c>
      <c r="D11" s="234">
        <v>1662.8505599999999</v>
      </c>
      <c r="E11" s="234">
        <v>1785.99568</v>
      </c>
      <c r="F11" s="234">
        <v>2198.6792099999998</v>
      </c>
      <c r="G11" s="234">
        <v>2095.74413</v>
      </c>
      <c r="H11" s="234">
        <v>1796.4475699999998</v>
      </c>
      <c r="I11" s="234">
        <v>1551.5656200000001</v>
      </c>
      <c r="J11" s="234"/>
      <c r="K11" s="234"/>
      <c r="L11" s="234">
        <v>36.045466281359737</v>
      </c>
      <c r="M11" s="234">
        <v>66.963099995424031</v>
      </c>
      <c r="N11" s="234">
        <v>114.42130892765596</v>
      </c>
      <c r="O11" s="234">
        <v>122.75429856073401</v>
      </c>
      <c r="P11" s="234">
        <v>37.970492383166658</v>
      </c>
      <c r="Q11" s="234">
        <v>200.26814679675806</v>
      </c>
      <c r="R11" s="234">
        <v>69.7848258310365</v>
      </c>
      <c r="S11" s="234"/>
      <c r="T11" s="234"/>
      <c r="U11" s="234">
        <v>16285.503288541518</v>
      </c>
      <c r="V11" s="234">
        <v>15706.418298490393</v>
      </c>
      <c r="W11" s="234">
        <v>15565.918504972</v>
      </c>
      <c r="X11" s="234">
        <v>17008.468900591255</v>
      </c>
      <c r="Y11" s="234">
        <v>17142.589291625551</v>
      </c>
      <c r="Z11" s="234">
        <v>16340.551993426398</v>
      </c>
      <c r="AA11" s="234">
        <v>17188.718688415862</v>
      </c>
      <c r="AB11" s="235"/>
      <c r="AC11" s="234"/>
      <c r="AD11" s="234">
        <f t="shared" si="0"/>
        <v>1993.8509922392209</v>
      </c>
      <c r="AE11" s="234">
        <f t="shared" si="1"/>
        <v>1865.1561616702104</v>
      </c>
      <c r="AF11" s="234">
        <f t="shared" si="2"/>
        <v>1980.7468950309913</v>
      </c>
      <c r="AG11" s="234">
        <f t="shared" si="3"/>
        <v>2412.3790573082374</v>
      </c>
      <c r="AH11" s="234">
        <f t="shared" si="4"/>
        <v>2297.7943435320553</v>
      </c>
      <c r="AI11" s="234">
        <f t="shared" si="5"/>
        <v>1928.2614357004488</v>
      </c>
      <c r="AJ11" s="234">
        <f t="shared" si="6"/>
        <v>1551.5656200000001</v>
      </c>
      <c r="AK11" s="235"/>
      <c r="AL11" s="236">
        <f t="shared" si="7"/>
        <v>40.724358309230809</v>
      </c>
      <c r="AM11" s="236">
        <f t="shared" si="8"/>
        <v>75.109959707385599</v>
      </c>
      <c r="AN11" s="236">
        <f t="shared" si="9"/>
        <v>126.89820861371645</v>
      </c>
      <c r="AO11" s="236">
        <f t="shared" si="10"/>
        <v>134.68535914453727</v>
      </c>
      <c r="AP11" s="236">
        <f t="shared" si="11"/>
        <v>41.631218892722046</v>
      </c>
      <c r="AQ11" s="236">
        <f t="shared" si="12"/>
        <v>214.96276914298423</v>
      </c>
      <c r="AR11" s="236">
        <f t="shared" si="13"/>
        <v>69.7848258310365</v>
      </c>
      <c r="AS11" s="237"/>
      <c r="AT11" s="234">
        <f t="shared" si="14"/>
        <v>18399.447686204356</v>
      </c>
      <c r="AU11" s="234">
        <f t="shared" si="15"/>
        <v>17617.291398211455</v>
      </c>
      <c r="AV11" s="234">
        <f t="shared" si="16"/>
        <v>17263.280696753274</v>
      </c>
      <c r="AW11" s="234">
        <f t="shared" si="17"/>
        <v>18661.601013030369</v>
      </c>
      <c r="AX11" s="234">
        <f t="shared" si="18"/>
        <v>18795.302414990121</v>
      </c>
      <c r="AY11" s="234">
        <f t="shared" si="19"/>
        <v>17539.535677616364</v>
      </c>
      <c r="AZ11" s="234">
        <f t="shared" si="20"/>
        <v>17188.718688415862</v>
      </c>
      <c r="BA11" s="65"/>
      <c r="BB11" s="65"/>
      <c r="BD11" s="55">
        <v>2013</v>
      </c>
      <c r="BE11" s="61">
        <v>117.1</v>
      </c>
      <c r="BF11" s="61">
        <v>117.79</v>
      </c>
      <c r="BG11" s="61">
        <v>118.32</v>
      </c>
      <c r="BH11" s="61">
        <v>118.5</v>
      </c>
      <c r="BI11" s="61">
        <v>118.52</v>
      </c>
      <c r="BJ11" s="61">
        <v>118.45</v>
      </c>
      <c r="BK11" s="61">
        <v>118.42</v>
      </c>
      <c r="BL11" s="61">
        <v>118.24</v>
      </c>
      <c r="BM11" s="61">
        <v>118.65</v>
      </c>
      <c r="BN11" s="61">
        <v>118.82</v>
      </c>
      <c r="BO11" s="61">
        <v>118.64</v>
      </c>
      <c r="BP11" s="61">
        <v>119.08</v>
      </c>
      <c r="BQ11" s="57"/>
      <c r="BR11" s="62">
        <f t="shared" si="21"/>
        <v>118.46333333333332</v>
      </c>
    </row>
    <row r="12" spans="1:70" x14ac:dyDescent="0.35">
      <c r="A12" s="2" t="s">
        <v>11</v>
      </c>
      <c r="B12" s="2"/>
      <c r="C12" s="234">
        <v>1458</v>
      </c>
      <c r="D12" s="234">
        <v>1430</v>
      </c>
      <c r="E12" s="234">
        <v>1273</v>
      </c>
      <c r="F12" s="234">
        <v>1263</v>
      </c>
      <c r="G12" s="234">
        <v>1527.5</v>
      </c>
      <c r="H12" s="234">
        <v>1506</v>
      </c>
      <c r="I12" s="234">
        <v>1360</v>
      </c>
      <c r="J12" s="234"/>
      <c r="K12" s="234"/>
      <c r="L12" s="234">
        <v>98.384595765738425</v>
      </c>
      <c r="M12" s="234">
        <v>132.36694138262968</v>
      </c>
      <c r="N12" s="234">
        <v>75.23323135133883</v>
      </c>
      <c r="O12" s="234">
        <v>209.08388878201393</v>
      </c>
      <c r="P12" s="234">
        <v>89.827837197647924</v>
      </c>
      <c r="Q12" s="234">
        <v>322.18610531506863</v>
      </c>
      <c r="R12" s="234">
        <v>139.86654427423511</v>
      </c>
      <c r="S12" s="234"/>
      <c r="T12" s="234"/>
      <c r="U12" s="234">
        <v>27198.746699959469</v>
      </c>
      <c r="V12" s="234">
        <v>27542.881221446271</v>
      </c>
      <c r="W12" s="234">
        <v>27532.390985975191</v>
      </c>
      <c r="X12" s="234">
        <v>27933.638648495475</v>
      </c>
      <c r="Y12" s="234">
        <v>27120.563704126045</v>
      </c>
      <c r="Z12" s="234">
        <v>27151.321054629221</v>
      </c>
      <c r="AA12" s="234">
        <v>27932.731535663152</v>
      </c>
      <c r="AB12" s="235"/>
      <c r="AC12" s="234"/>
      <c r="AD12" s="234">
        <f t="shared" si="0"/>
        <v>1647.2561057023643</v>
      </c>
      <c r="AE12" s="234">
        <f t="shared" si="1"/>
        <v>1603.9765540857748</v>
      </c>
      <c r="AF12" s="234">
        <f t="shared" si="2"/>
        <v>1411.8123720066624</v>
      </c>
      <c r="AG12" s="234">
        <f t="shared" si="3"/>
        <v>1385.7568377973175</v>
      </c>
      <c r="AH12" s="234">
        <f t="shared" si="4"/>
        <v>1674.7659265757859</v>
      </c>
      <c r="AI12" s="234">
        <f t="shared" si="5"/>
        <v>1616.5023520084565</v>
      </c>
      <c r="AJ12" s="234">
        <f t="shared" si="6"/>
        <v>1360</v>
      </c>
      <c r="AK12" s="235"/>
      <c r="AL12" s="236">
        <f t="shared" si="7"/>
        <v>111.15543627035089</v>
      </c>
      <c r="AM12" s="236">
        <f t="shared" si="8"/>
        <v>148.47095840124763</v>
      </c>
      <c r="AN12" s="236">
        <f t="shared" si="9"/>
        <v>83.436926007745228</v>
      </c>
      <c r="AO12" s="236">
        <f t="shared" si="10"/>
        <v>229.40572331981761</v>
      </c>
      <c r="AP12" s="236">
        <f t="shared" si="11"/>
        <v>98.488118492057396</v>
      </c>
      <c r="AQ12" s="236">
        <f t="shared" si="12"/>
        <v>345.82642564824215</v>
      </c>
      <c r="AR12" s="236">
        <f t="shared" si="13"/>
        <v>139.86654427423511</v>
      </c>
      <c r="AS12" s="237"/>
      <c r="AT12" s="234">
        <f t="shared" si="14"/>
        <v>30729.287770205945</v>
      </c>
      <c r="AU12" s="234">
        <f t="shared" si="15"/>
        <v>30893.801196621807</v>
      </c>
      <c r="AV12" s="234">
        <f t="shared" si="16"/>
        <v>30534.619186900614</v>
      </c>
      <c r="AW12" s="234">
        <f t="shared" si="17"/>
        <v>30648.638766201126</v>
      </c>
      <c r="AX12" s="234">
        <f t="shared" si="18"/>
        <v>29735.251064614262</v>
      </c>
      <c r="AY12" s="234">
        <f t="shared" si="19"/>
        <v>29143.542061716376</v>
      </c>
      <c r="AZ12" s="234">
        <f t="shared" si="20"/>
        <v>27932.731535663152</v>
      </c>
      <c r="BA12" s="65"/>
      <c r="BB12" s="65"/>
      <c r="BD12" s="55">
        <v>2014</v>
      </c>
      <c r="BE12" s="61">
        <v>119</v>
      </c>
      <c r="BF12" s="61">
        <v>119.3</v>
      </c>
      <c r="BG12" s="61">
        <v>119.58</v>
      </c>
      <c r="BH12" s="61">
        <v>119.75</v>
      </c>
      <c r="BI12" s="61">
        <v>119.46</v>
      </c>
      <c r="BJ12" s="61">
        <v>119.54</v>
      </c>
      <c r="BK12" s="61">
        <v>119.41</v>
      </c>
      <c r="BL12" s="61">
        <v>119.59</v>
      </c>
      <c r="BM12" s="61">
        <v>120.24</v>
      </c>
      <c r="BN12" s="61">
        <v>120.02</v>
      </c>
      <c r="BO12" s="61">
        <v>119.8</v>
      </c>
      <c r="BP12" s="61">
        <v>119.64</v>
      </c>
      <c r="BQ12" s="56"/>
      <c r="BR12" s="62">
        <f t="shared" si="21"/>
        <v>119.66500000000001</v>
      </c>
    </row>
    <row r="13" spans="1:70" x14ac:dyDescent="0.35">
      <c r="A13" s="2" t="s">
        <v>12</v>
      </c>
      <c r="B13" s="2"/>
      <c r="C13" s="274">
        <v>28559.966809999998</v>
      </c>
      <c r="D13" s="274">
        <v>27692.599169999998</v>
      </c>
      <c r="E13" s="274">
        <v>26260.11881</v>
      </c>
      <c r="F13" s="274">
        <v>26197.936569999998</v>
      </c>
      <c r="G13" s="274">
        <v>27073.495510000001</v>
      </c>
      <c r="H13" s="274">
        <v>27149.08712</v>
      </c>
      <c r="I13" s="274">
        <v>28424.154899999998</v>
      </c>
      <c r="J13" s="234"/>
      <c r="K13" s="234"/>
      <c r="L13" s="234">
        <v>280.767150046143</v>
      </c>
      <c r="M13" s="234">
        <v>401.344242081213</v>
      </c>
      <c r="N13" s="234">
        <v>555.77900298248198</v>
      </c>
      <c r="O13" s="234">
        <v>242.33778937318124</v>
      </c>
      <c r="P13" s="234">
        <v>218.77515852471615</v>
      </c>
      <c r="Q13" s="234">
        <v>516.58743795118721</v>
      </c>
      <c r="R13" s="234">
        <v>451.46261819335831</v>
      </c>
      <c r="S13" s="234"/>
      <c r="T13" s="234"/>
      <c r="U13" s="234">
        <v>614086.84060014749</v>
      </c>
      <c r="V13" s="234">
        <v>619854.51367020409</v>
      </c>
      <c r="W13" s="234">
        <v>618043.37224069505</v>
      </c>
      <c r="X13" s="234">
        <v>606941.10282912129</v>
      </c>
      <c r="Y13" s="234">
        <v>593054.7203686838</v>
      </c>
      <c r="Z13" s="234">
        <v>579344.36454890098</v>
      </c>
      <c r="AA13" s="234">
        <v>568891.64612386748</v>
      </c>
      <c r="AB13" s="235"/>
      <c r="AC13" s="234"/>
      <c r="AD13" s="234">
        <f t="shared" si="0"/>
        <v>32267.201444738937</v>
      </c>
      <c r="AE13" s="234">
        <f t="shared" si="1"/>
        <v>31061.734119143486</v>
      </c>
      <c r="AF13" s="234">
        <f t="shared" si="2"/>
        <v>29123.614003395815</v>
      </c>
      <c r="AG13" s="234">
        <f t="shared" si="3"/>
        <v>28744.235738763182</v>
      </c>
      <c r="AH13" s="234">
        <f t="shared" si="4"/>
        <v>29683.645036628826</v>
      </c>
      <c r="AI13" s="234">
        <f t="shared" si="5"/>
        <v>29141.144212724099</v>
      </c>
      <c r="AJ13" s="234">
        <f t="shared" si="6"/>
        <v>28424.154899999998</v>
      </c>
      <c r="AK13" s="235"/>
      <c r="AL13" s="236">
        <f t="shared" si="7"/>
        <v>317.21221000971258</v>
      </c>
      <c r="AM13" s="236">
        <f t="shared" si="8"/>
        <v>450.17255553537836</v>
      </c>
      <c r="AN13" s="236">
        <f t="shared" si="9"/>
        <v>616.38308916904612</v>
      </c>
      <c r="AO13" s="236">
        <f t="shared" si="10"/>
        <v>265.89172500441174</v>
      </c>
      <c r="AP13" s="236">
        <f t="shared" si="11"/>
        <v>239.86722165526069</v>
      </c>
      <c r="AQ13" s="236">
        <f t="shared" si="12"/>
        <v>554.49190469197663</v>
      </c>
      <c r="AR13" s="236">
        <f t="shared" si="13"/>
        <v>451.46261819335831</v>
      </c>
      <c r="AS13" s="237"/>
      <c r="AT13" s="234">
        <f t="shared" si="14"/>
        <v>693798.55803159636</v>
      </c>
      <c r="AU13" s="234">
        <f t="shared" si="15"/>
        <v>695267.20760227123</v>
      </c>
      <c r="AV13" s="234">
        <f t="shared" si="16"/>
        <v>685436.98300560273</v>
      </c>
      <c r="AW13" s="234">
        <f t="shared" si="17"/>
        <v>665932.52841306385</v>
      </c>
      <c r="AX13" s="234">
        <f t="shared" si="18"/>
        <v>650230.99068307842</v>
      </c>
      <c r="AY13" s="234">
        <f t="shared" si="19"/>
        <v>621853.60419398616</v>
      </c>
      <c r="AZ13" s="234">
        <f t="shared" si="20"/>
        <v>568891.64612386748</v>
      </c>
      <c r="BA13" s="65"/>
      <c r="BB13" s="65"/>
      <c r="BD13" s="55">
        <v>2015</v>
      </c>
      <c r="BE13" s="61">
        <v>118.82</v>
      </c>
      <c r="BF13" s="61">
        <v>119.12</v>
      </c>
      <c r="BG13" s="61">
        <v>119.51</v>
      </c>
      <c r="BH13" s="61">
        <v>119.5</v>
      </c>
      <c r="BI13" s="61">
        <v>119.41</v>
      </c>
      <c r="BJ13" s="61">
        <v>119.41</v>
      </c>
      <c r="BK13" s="61">
        <v>119.14</v>
      </c>
      <c r="BL13" s="61">
        <v>119.36</v>
      </c>
      <c r="BM13" s="61">
        <v>119.52</v>
      </c>
      <c r="BN13" s="61">
        <v>119.71</v>
      </c>
      <c r="BO13" s="61">
        <v>119.51</v>
      </c>
      <c r="BP13" s="61">
        <v>119.36</v>
      </c>
      <c r="BQ13" s="56"/>
      <c r="BR13" s="62">
        <f t="shared" si="21"/>
        <v>119.38999999999999</v>
      </c>
    </row>
    <row r="14" spans="1:70" x14ac:dyDescent="0.35">
      <c r="A14" s="2" t="s">
        <v>13</v>
      </c>
      <c r="B14" s="2"/>
      <c r="C14" s="234">
        <v>4496.8146500000003</v>
      </c>
      <c r="D14" s="234">
        <v>3712.0890699999995</v>
      </c>
      <c r="E14" s="234">
        <v>3877.5964599999998</v>
      </c>
      <c r="F14" s="234">
        <v>4714.0936899999997</v>
      </c>
      <c r="G14" s="234">
        <v>5165.3453900000004</v>
      </c>
      <c r="H14" s="234">
        <v>4654.2745500000001</v>
      </c>
      <c r="I14" s="234">
        <v>5463.8516400000017</v>
      </c>
      <c r="J14" s="234"/>
      <c r="K14" s="234"/>
      <c r="L14" s="234">
        <v>879.90839841898867</v>
      </c>
      <c r="M14" s="234">
        <v>221.9755649085574</v>
      </c>
      <c r="N14" s="234">
        <v>1780.6175264411777</v>
      </c>
      <c r="O14" s="234">
        <v>3226.2615346681323</v>
      </c>
      <c r="P14" s="234">
        <v>3725.9008527627852</v>
      </c>
      <c r="Q14" s="234">
        <v>617.96987697867587</v>
      </c>
      <c r="R14" s="234">
        <v>4344.0374908109115</v>
      </c>
      <c r="S14" s="234"/>
      <c r="T14" s="234"/>
      <c r="U14" s="234">
        <v>107011.39005035265</v>
      </c>
      <c r="V14" s="234">
        <v>113271.78610617689</v>
      </c>
      <c r="W14" s="234">
        <v>116256.57050751697</v>
      </c>
      <c r="X14" s="234">
        <v>120828.5007811784</v>
      </c>
      <c r="Y14" s="234">
        <v>124118.73244428939</v>
      </c>
      <c r="Z14" s="234">
        <v>132411.25993369616</v>
      </c>
      <c r="AA14" s="234">
        <v>136706.59939159587</v>
      </c>
      <c r="AB14" s="235"/>
      <c r="AC14" s="234"/>
      <c r="AD14" s="234">
        <f t="shared" si="0"/>
        <v>5080.5249577670374</v>
      </c>
      <c r="AE14" s="234">
        <f t="shared" si="1"/>
        <v>4163.7089754951521</v>
      </c>
      <c r="AF14" s="234">
        <f t="shared" si="2"/>
        <v>4300.4231389451979</v>
      </c>
      <c r="AG14" s="234">
        <f t="shared" si="3"/>
        <v>5172.27835703459</v>
      </c>
      <c r="AH14" s="234">
        <f t="shared" si="4"/>
        <v>5663.3351608296662</v>
      </c>
      <c r="AI14" s="234">
        <f t="shared" si="5"/>
        <v>4995.7807151182606</v>
      </c>
      <c r="AJ14" s="234">
        <f t="shared" si="6"/>
        <v>5463.8516400000017</v>
      </c>
      <c r="AK14" s="235"/>
      <c r="AL14" s="236">
        <f t="shared" si="7"/>
        <v>994.12515895368153</v>
      </c>
      <c r="AM14" s="236">
        <f t="shared" si="8"/>
        <v>248.98153964564415</v>
      </c>
      <c r="AN14" s="236">
        <f t="shared" si="9"/>
        <v>1974.7822887993361</v>
      </c>
      <c r="AO14" s="236">
        <f t="shared" si="10"/>
        <v>3539.8368821764302</v>
      </c>
      <c r="AP14" s="236">
        <f t="shared" si="11"/>
        <v>4085.1141040960897</v>
      </c>
      <c r="AQ14" s="236">
        <f t="shared" si="12"/>
        <v>663.31325339070793</v>
      </c>
      <c r="AR14" s="236">
        <f t="shared" si="13"/>
        <v>4344.0374908109115</v>
      </c>
      <c r="AS14" s="237"/>
      <c r="AT14" s="234">
        <f t="shared" si="14"/>
        <v>120902.03404673569</v>
      </c>
      <c r="AU14" s="234">
        <f t="shared" si="15"/>
        <v>127052.64975785074</v>
      </c>
      <c r="AV14" s="234">
        <f t="shared" si="16"/>
        <v>128933.59353462476</v>
      </c>
      <c r="AW14" s="234">
        <f t="shared" si="17"/>
        <v>132572.38413168368</v>
      </c>
      <c r="AX14" s="234">
        <f t="shared" si="18"/>
        <v>136084.99112764149</v>
      </c>
      <c r="AY14" s="234">
        <f t="shared" si="19"/>
        <v>142126.90113892625</v>
      </c>
      <c r="AZ14" s="234">
        <f t="shared" si="20"/>
        <v>136706.59939159587</v>
      </c>
      <c r="BA14" s="65"/>
      <c r="BB14" s="65"/>
      <c r="BD14" s="55">
        <v>2016</v>
      </c>
      <c r="BE14" s="61">
        <v>118.85</v>
      </c>
      <c r="BF14" s="61">
        <v>119.01</v>
      </c>
      <c r="BG14" s="61">
        <v>119.46</v>
      </c>
      <c r="BH14" s="61">
        <v>119.82</v>
      </c>
      <c r="BI14" s="61">
        <v>119.77</v>
      </c>
      <c r="BJ14" s="61">
        <v>119.84</v>
      </c>
      <c r="BK14" s="61">
        <v>119.75</v>
      </c>
      <c r="BL14" s="61">
        <v>119.81</v>
      </c>
      <c r="BM14" s="61">
        <v>120.01</v>
      </c>
      <c r="BN14" s="61">
        <v>120.27</v>
      </c>
      <c r="BO14" s="61">
        <v>120.29</v>
      </c>
      <c r="BP14" s="61">
        <v>120.59</v>
      </c>
      <c r="BQ14" s="56"/>
      <c r="BR14" s="62">
        <f t="shared" si="21"/>
        <v>119.83333333333333</v>
      </c>
    </row>
    <row r="15" spans="1:70" x14ac:dyDescent="0.35">
      <c r="A15" s="2" t="s">
        <v>14</v>
      </c>
      <c r="B15" s="2"/>
      <c r="C15" s="234">
        <v>936.08020999999997</v>
      </c>
      <c r="D15" s="234">
        <v>974.93392000000006</v>
      </c>
      <c r="E15" s="234">
        <v>1048.5846599999998</v>
      </c>
      <c r="F15" s="234">
        <v>1190.1370000000002</v>
      </c>
      <c r="G15" s="234">
        <v>1265.4756699999998</v>
      </c>
      <c r="H15" s="234">
        <v>1264.4151800000002</v>
      </c>
      <c r="I15" s="234">
        <v>1366.61025</v>
      </c>
      <c r="J15" s="234"/>
      <c r="K15" s="234"/>
      <c r="L15" s="234">
        <v>80.57395326970753</v>
      </c>
      <c r="M15" s="234">
        <v>71.397349525135922</v>
      </c>
      <c r="N15" s="234">
        <v>70.301717496477167</v>
      </c>
      <c r="O15" s="234">
        <v>167.06396453209081</v>
      </c>
      <c r="P15" s="234">
        <v>106.29748752388498</v>
      </c>
      <c r="Q15" s="234">
        <v>106.48807684931511</v>
      </c>
      <c r="R15" s="234">
        <v>99.134693967522495</v>
      </c>
      <c r="S15" s="234"/>
      <c r="T15" s="234"/>
      <c r="U15" s="234">
        <v>11664.948398249246</v>
      </c>
      <c r="V15" s="234">
        <v>12876.566336759677</v>
      </c>
      <c r="W15" s="234">
        <v>12763.695410053811</v>
      </c>
      <c r="X15" s="234">
        <v>13438.885616381556</v>
      </c>
      <c r="Y15" s="234">
        <v>14365.493836338348</v>
      </c>
      <c r="Z15" s="234">
        <v>15663.886218488771</v>
      </c>
      <c r="AA15" s="234">
        <v>16221.736357151283</v>
      </c>
      <c r="AB15" s="235"/>
      <c r="AC15" s="234"/>
      <c r="AD15" s="234">
        <f t="shared" si="0"/>
        <v>1057.5883685525728</v>
      </c>
      <c r="AE15" s="234">
        <f t="shared" si="1"/>
        <v>1093.5462583656899</v>
      </c>
      <c r="AF15" s="234">
        <f t="shared" si="2"/>
        <v>1162.9259984952075</v>
      </c>
      <c r="AG15" s="234">
        <f t="shared" si="3"/>
        <v>1305.8119443116282</v>
      </c>
      <c r="AH15" s="234">
        <f t="shared" si="4"/>
        <v>1387.4798906884866</v>
      </c>
      <c r="AI15" s="234">
        <f t="shared" si="5"/>
        <v>1357.1913096847252</v>
      </c>
      <c r="AJ15" s="234">
        <f t="shared" si="6"/>
        <v>1366.61025</v>
      </c>
      <c r="AK15" s="235"/>
      <c r="AL15" s="236">
        <f t="shared" si="7"/>
        <v>91.032878246984026</v>
      </c>
      <c r="AM15" s="236">
        <f t="shared" si="8"/>
        <v>80.08368857495465</v>
      </c>
      <c r="AN15" s="236">
        <f t="shared" si="9"/>
        <v>77.967662635383903</v>
      </c>
      <c r="AO15" s="236">
        <f t="shared" si="10"/>
        <v>183.3016874108261</v>
      </c>
      <c r="AP15" s="236">
        <f t="shared" si="11"/>
        <v>116.54560404950395</v>
      </c>
      <c r="AQ15" s="236">
        <f t="shared" si="12"/>
        <v>114.30161134646424</v>
      </c>
      <c r="AR15" s="236">
        <f t="shared" si="13"/>
        <v>99.134693967522495</v>
      </c>
      <c r="AS15" s="237"/>
      <c r="AT15" s="234">
        <f t="shared" si="14"/>
        <v>13179.120350973308</v>
      </c>
      <c r="AU15" s="234">
        <f t="shared" si="15"/>
        <v>14443.154196708165</v>
      </c>
      <c r="AV15" s="234">
        <f t="shared" si="16"/>
        <v>14155.493395474172</v>
      </c>
      <c r="AW15" s="234">
        <f t="shared" si="17"/>
        <v>14745.073345428946</v>
      </c>
      <c r="AX15" s="234">
        <f t="shared" si="18"/>
        <v>15750.467820316815</v>
      </c>
      <c r="AY15" s="234">
        <f t="shared" si="19"/>
        <v>16813.21973026557</v>
      </c>
      <c r="AZ15" s="234">
        <f t="shared" si="20"/>
        <v>16221.736357151283</v>
      </c>
      <c r="BA15" s="65"/>
      <c r="BB15" s="65"/>
      <c r="BD15" s="55">
        <v>2017</v>
      </c>
      <c r="BE15" s="61">
        <v>119.86</v>
      </c>
      <c r="BF15" s="61">
        <v>120.46</v>
      </c>
      <c r="BG15" s="61">
        <v>120.46</v>
      </c>
      <c r="BH15" s="61">
        <v>120.83</v>
      </c>
      <c r="BI15" s="61">
        <v>120.64</v>
      </c>
      <c r="BJ15" s="61">
        <v>120.73</v>
      </c>
      <c r="BK15" s="61">
        <v>120.39</v>
      </c>
      <c r="BL15" s="61">
        <v>120.69</v>
      </c>
      <c r="BM15" s="61">
        <v>120.94</v>
      </c>
      <c r="BN15" s="61">
        <v>120.92</v>
      </c>
      <c r="BO15" s="61">
        <v>121.22</v>
      </c>
      <c r="BP15" s="61">
        <v>121.17</v>
      </c>
      <c r="BQ15" s="56"/>
      <c r="BR15" s="62">
        <f t="shared" si="21"/>
        <v>120.70333333333333</v>
      </c>
    </row>
    <row r="16" spans="1:70" x14ac:dyDescent="0.35">
      <c r="A16" s="2" t="s">
        <v>15</v>
      </c>
      <c r="B16" s="2"/>
      <c r="C16" s="234">
        <v>3265.6246500000002</v>
      </c>
      <c r="D16" s="234">
        <v>2590.85187</v>
      </c>
      <c r="E16" s="234">
        <v>3276.8651400000003</v>
      </c>
      <c r="F16" s="234">
        <v>5196.198875</v>
      </c>
      <c r="G16" s="234">
        <v>5630.1746300000004</v>
      </c>
      <c r="H16" s="234">
        <v>2983.6147900000001</v>
      </c>
      <c r="I16" s="234">
        <v>2612.9974411000003</v>
      </c>
      <c r="J16" s="234"/>
      <c r="K16" s="234"/>
      <c r="L16" s="234">
        <v>448.71452999789773</v>
      </c>
      <c r="M16" s="234">
        <v>203.60431286431739</v>
      </c>
      <c r="N16" s="234">
        <v>457.9319350242726</v>
      </c>
      <c r="O16" s="234">
        <v>354.75320866132239</v>
      </c>
      <c r="P16" s="234">
        <v>256.36384166013312</v>
      </c>
      <c r="Q16" s="234">
        <v>182.50030332648396</v>
      </c>
      <c r="R16" s="234">
        <v>291.18605647121501</v>
      </c>
      <c r="S16" s="234"/>
      <c r="T16" s="234"/>
      <c r="U16" s="234">
        <v>63059.356062307292</v>
      </c>
      <c r="V16" s="234">
        <v>62848.284265844668</v>
      </c>
      <c r="W16" s="234">
        <v>62428.7702330264</v>
      </c>
      <c r="X16" s="234">
        <v>62597.170669884166</v>
      </c>
      <c r="Y16" s="234">
        <v>64378.793304909821</v>
      </c>
      <c r="Z16" s="234">
        <v>64200.967717912994</v>
      </c>
      <c r="AA16" s="234">
        <v>62654.038065678746</v>
      </c>
      <c r="AB16" s="235"/>
      <c r="AC16" s="234"/>
      <c r="AD16" s="234">
        <f t="shared" si="0"/>
        <v>3689.5199887823364</v>
      </c>
      <c r="AE16" s="234">
        <f t="shared" si="1"/>
        <v>2906.0598983141858</v>
      </c>
      <c r="AF16" s="234">
        <f t="shared" si="2"/>
        <v>3634.1859749012915</v>
      </c>
      <c r="AG16" s="234">
        <f t="shared" si="3"/>
        <v>5701.2415847869979</v>
      </c>
      <c r="AH16" s="234">
        <f t="shared" si="4"/>
        <v>6172.9784818300714</v>
      </c>
      <c r="AI16" s="234">
        <f t="shared" si="5"/>
        <v>3202.5367367345398</v>
      </c>
      <c r="AJ16" s="234">
        <f t="shared" si="6"/>
        <v>2612.9974411000003</v>
      </c>
      <c r="AK16" s="235"/>
      <c r="AL16" s="236">
        <f t="shared" si="7"/>
        <v>506.96004750096279</v>
      </c>
      <c r="AM16" s="236">
        <f t="shared" si="8"/>
        <v>228.37520569588099</v>
      </c>
      <c r="AN16" s="236">
        <f t="shared" si="9"/>
        <v>507.86643472444547</v>
      </c>
      <c r="AO16" s="236">
        <f t="shared" si="10"/>
        <v>389.23332116624391</v>
      </c>
      <c r="AP16" s="236">
        <f t="shared" si="11"/>
        <v>281.07982115774854</v>
      </c>
      <c r="AQ16" s="236">
        <f t="shared" si="12"/>
        <v>195.89121485359766</v>
      </c>
      <c r="AR16" s="236">
        <f t="shared" si="13"/>
        <v>291.18605647121501</v>
      </c>
      <c r="AS16" s="237"/>
      <c r="AT16" s="234">
        <f t="shared" si="14"/>
        <v>71244.793755346429</v>
      </c>
      <c r="AU16" s="234">
        <f t="shared" si="15"/>
        <v>70494.527571281651</v>
      </c>
      <c r="AV16" s="234">
        <f t="shared" si="16"/>
        <v>69236.221668615806</v>
      </c>
      <c r="AW16" s="234">
        <f t="shared" si="17"/>
        <v>68681.280508755081</v>
      </c>
      <c r="AX16" s="234">
        <f t="shared" si="18"/>
        <v>70585.538082571715</v>
      </c>
      <c r="AY16" s="234">
        <f t="shared" si="19"/>
        <v>68911.696757785758</v>
      </c>
      <c r="AZ16" s="234">
        <f t="shared" si="20"/>
        <v>62654.038065678746</v>
      </c>
      <c r="BA16" s="65"/>
      <c r="BB16" s="65"/>
      <c r="BD16" s="55">
        <v>2018</v>
      </c>
      <c r="BE16" s="61">
        <v>120.81</v>
      </c>
      <c r="BF16" s="61">
        <v>121.19</v>
      </c>
      <c r="BG16" s="61">
        <v>121.43</v>
      </c>
      <c r="BH16" s="61">
        <v>121.74</v>
      </c>
      <c r="BI16" s="61">
        <v>121.87</v>
      </c>
      <c r="BJ16" s="61">
        <v>122.13</v>
      </c>
      <c r="BK16" s="61">
        <v>122.03</v>
      </c>
      <c r="BL16" s="61">
        <v>122.22</v>
      </c>
      <c r="BM16" s="61">
        <v>122.47</v>
      </c>
      <c r="BN16" s="61">
        <v>122.77</v>
      </c>
      <c r="BO16" s="61">
        <v>122.74</v>
      </c>
      <c r="BP16" s="61">
        <v>122.6</v>
      </c>
      <c r="BQ16" s="56"/>
      <c r="BR16" s="62">
        <f t="shared" si="21"/>
        <v>122.07666666666667</v>
      </c>
    </row>
    <row r="17" spans="1:70" x14ac:dyDescent="0.35">
      <c r="A17" s="2" t="s">
        <v>16</v>
      </c>
      <c r="B17" s="2"/>
      <c r="C17" s="234">
        <v>240.18312</v>
      </c>
      <c r="D17" s="234">
        <v>217.04386</v>
      </c>
      <c r="E17" s="234">
        <v>249.94876999999997</v>
      </c>
      <c r="F17" s="234">
        <v>235.12366</v>
      </c>
      <c r="G17" s="234">
        <v>157.40286999999998</v>
      </c>
      <c r="H17" s="234">
        <v>139.39595</v>
      </c>
      <c r="I17" s="234">
        <v>200.38145</v>
      </c>
      <c r="J17" s="234"/>
      <c r="K17" s="234"/>
      <c r="L17" s="234">
        <v>115.09004419541741</v>
      </c>
      <c r="M17" s="234">
        <v>81.868271063823528</v>
      </c>
      <c r="N17" s="234">
        <v>43.508633707143247</v>
      </c>
      <c r="O17" s="234">
        <v>28.561885873387336</v>
      </c>
      <c r="P17" s="234">
        <v>19.785798677520436</v>
      </c>
      <c r="Q17" s="234">
        <v>21.06378785388128</v>
      </c>
      <c r="R17" s="234">
        <v>15.359005645594562</v>
      </c>
      <c r="S17" s="234"/>
      <c r="T17" s="234"/>
      <c r="U17" s="234">
        <v>2454.8205782008067</v>
      </c>
      <c r="V17" s="234">
        <v>2480.2916141272954</v>
      </c>
      <c r="W17" s="234">
        <v>2604.251670738809</v>
      </c>
      <c r="X17" s="234">
        <v>2608.6246791217191</v>
      </c>
      <c r="Y17" s="234">
        <v>2563.5790185762153</v>
      </c>
      <c r="Z17" s="234">
        <v>2536.6303031365965</v>
      </c>
      <c r="AA17" s="234">
        <v>2494.7890747411038</v>
      </c>
      <c r="AB17" s="235"/>
      <c r="AC17" s="234"/>
      <c r="AD17" s="234">
        <f t="shared" si="0"/>
        <v>271.36015837218355</v>
      </c>
      <c r="AE17" s="234">
        <f t="shared" si="1"/>
        <v>243.44983401977296</v>
      </c>
      <c r="AF17" s="234">
        <f t="shared" si="2"/>
        <v>277.20405801559122</v>
      </c>
      <c r="AG17" s="234">
        <f t="shared" si="3"/>
        <v>257.97642088118101</v>
      </c>
      <c r="AH17" s="234">
        <f t="shared" si="4"/>
        <v>172.57804479295447</v>
      </c>
      <c r="AI17" s="234">
        <f t="shared" si="5"/>
        <v>149.62409099299683</v>
      </c>
      <c r="AJ17" s="234">
        <f t="shared" si="6"/>
        <v>200.38145</v>
      </c>
      <c r="AK17" s="235"/>
      <c r="AL17" s="236">
        <f t="shared" si="7"/>
        <v>130.02934019647205</v>
      </c>
      <c r="AM17" s="236">
        <f t="shared" si="8"/>
        <v>91.828522594343923</v>
      </c>
      <c r="AN17" s="236">
        <f t="shared" si="9"/>
        <v>48.252967287392721</v>
      </c>
      <c r="AO17" s="236">
        <f t="shared" si="10"/>
        <v>31.337948257666753</v>
      </c>
      <c r="AP17" s="236">
        <f t="shared" si="11"/>
        <v>21.693343014860538</v>
      </c>
      <c r="AQ17" s="236">
        <f t="shared" si="12"/>
        <v>22.609337721119687</v>
      </c>
      <c r="AR17" s="236">
        <f t="shared" si="13"/>
        <v>15.359005645594562</v>
      </c>
      <c r="AS17" s="237"/>
      <c r="AT17" s="234">
        <f t="shared" si="14"/>
        <v>2773.4692632682354</v>
      </c>
      <c r="AU17" s="234">
        <f t="shared" si="15"/>
        <v>2782.0486687802404</v>
      </c>
      <c r="AV17" s="234">
        <f t="shared" si="16"/>
        <v>2888.2283806504884</v>
      </c>
      <c r="AW17" s="234">
        <f t="shared" si="17"/>
        <v>2862.1690311478665</v>
      </c>
      <c r="AX17" s="234">
        <f t="shared" si="18"/>
        <v>2810.733087002317</v>
      </c>
      <c r="AY17" s="234">
        <f t="shared" si="19"/>
        <v>2722.7548812723985</v>
      </c>
      <c r="AZ17" s="234">
        <f t="shared" si="20"/>
        <v>2494.7890747411038</v>
      </c>
      <c r="BA17" s="65"/>
      <c r="BB17" s="65"/>
      <c r="BD17" s="55">
        <v>2019</v>
      </c>
      <c r="BE17" s="61">
        <v>122.13</v>
      </c>
      <c r="BF17" s="61">
        <v>122.71</v>
      </c>
      <c r="BG17" s="61">
        <v>122.79</v>
      </c>
      <c r="BH17" s="61">
        <v>123.51</v>
      </c>
      <c r="BI17" s="61">
        <v>123.3</v>
      </c>
      <c r="BJ17" s="61">
        <v>123.38</v>
      </c>
      <c r="BK17" s="61">
        <v>123.04</v>
      </c>
      <c r="BL17" s="61">
        <v>123.55</v>
      </c>
      <c r="BM17" s="61">
        <v>123.59</v>
      </c>
      <c r="BN17" s="61">
        <v>123.7</v>
      </c>
      <c r="BO17" s="61">
        <v>123.57</v>
      </c>
      <c r="BP17" s="61">
        <v>123.73</v>
      </c>
      <c r="BQ17" s="56"/>
      <c r="BR17" s="62">
        <f t="shared" si="21"/>
        <v>123.395</v>
      </c>
    </row>
    <row r="18" spans="1:70" x14ac:dyDescent="0.35">
      <c r="A18" s="2" t="s">
        <v>17</v>
      </c>
      <c r="B18" s="2"/>
      <c r="C18" s="234">
        <v>943.58334000000013</v>
      </c>
      <c r="D18" s="234">
        <v>1029.6209999999999</v>
      </c>
      <c r="E18" s="234">
        <v>1295.069</v>
      </c>
      <c r="F18" s="234">
        <v>1137.018</v>
      </c>
      <c r="G18" s="234">
        <v>1281.616</v>
      </c>
      <c r="H18" s="234">
        <v>1274.47567</v>
      </c>
      <c r="I18" s="274">
        <v>849.58974999999987</v>
      </c>
      <c r="J18" s="234"/>
      <c r="K18" s="234"/>
      <c r="L18" s="234">
        <v>156.55702083175001</v>
      </c>
      <c r="M18" s="234">
        <v>117.82567197495283</v>
      </c>
      <c r="N18" s="234">
        <v>234.88132336153777</v>
      </c>
      <c r="O18" s="234">
        <v>158.25763941472934</v>
      </c>
      <c r="P18" s="234">
        <v>180.53504818559662</v>
      </c>
      <c r="Q18" s="234">
        <v>110.08324690639269</v>
      </c>
      <c r="R18" s="234">
        <v>164.02610030545884</v>
      </c>
      <c r="S18" s="234"/>
      <c r="T18" s="234"/>
      <c r="U18" s="234">
        <v>29170.253078491773</v>
      </c>
      <c r="V18" s="234">
        <v>30409.141770076683</v>
      </c>
      <c r="W18" s="234">
        <v>30351.767817116204</v>
      </c>
      <c r="X18" s="234">
        <v>30574.794019252495</v>
      </c>
      <c r="Y18" s="234">
        <v>30663.448616470967</v>
      </c>
      <c r="Z18" s="234">
        <v>32497.722233790882</v>
      </c>
      <c r="AA18" s="234">
        <v>33004.697049035443</v>
      </c>
      <c r="AB18" s="235"/>
      <c r="AC18" s="234"/>
      <c r="AD18" s="234">
        <f t="shared" si="0"/>
        <v>1066.0654444815023</v>
      </c>
      <c r="AE18" s="234">
        <f t="shared" si="1"/>
        <v>1154.8866738422023</v>
      </c>
      <c r="AF18" s="234">
        <f t="shared" si="2"/>
        <v>1436.2878529476011</v>
      </c>
      <c r="AG18" s="234">
        <f t="shared" si="3"/>
        <v>1247.5300619149884</v>
      </c>
      <c r="AH18" s="234">
        <f t="shared" si="4"/>
        <v>1405.1763062221621</v>
      </c>
      <c r="AI18" s="234">
        <f t="shared" si="5"/>
        <v>1367.9899854797832</v>
      </c>
      <c r="AJ18" s="234">
        <f t="shared" si="6"/>
        <v>849.58974999999987</v>
      </c>
      <c r="AK18" s="235"/>
      <c r="AL18" s="236">
        <f t="shared" si="7"/>
        <v>176.87894955807437</v>
      </c>
      <c r="AM18" s="236">
        <f t="shared" si="8"/>
        <v>132.16057015190609</v>
      </c>
      <c r="AN18" s="236">
        <f t="shared" si="9"/>
        <v>260.49360430095561</v>
      </c>
      <c r="AO18" s="236">
        <f t="shared" si="10"/>
        <v>173.63943464182378</v>
      </c>
      <c r="AP18" s="236">
        <f t="shared" si="11"/>
        <v>197.94039100095247</v>
      </c>
      <c r="AQ18" s="236">
        <f t="shared" si="12"/>
        <v>118.16057605638208</v>
      </c>
      <c r="AR18" s="236">
        <f t="shared" si="13"/>
        <v>164.02610030545884</v>
      </c>
      <c r="AS18" s="237"/>
      <c r="AT18" s="234">
        <f t="shared" si="14"/>
        <v>32956.706096316018</v>
      </c>
      <c r="AU18" s="234">
        <f t="shared" si="15"/>
        <v>34108.776523827553</v>
      </c>
      <c r="AV18" s="234">
        <f t="shared" si="16"/>
        <v>33661.430727791281</v>
      </c>
      <c r="AW18" s="234">
        <f t="shared" si="17"/>
        <v>33546.500298039326</v>
      </c>
      <c r="AX18" s="234">
        <f t="shared" si="18"/>
        <v>33619.704703222917</v>
      </c>
      <c r="AY18" s="234">
        <f t="shared" si="19"/>
        <v>34882.234014502304</v>
      </c>
      <c r="AZ18" s="234">
        <f t="shared" si="20"/>
        <v>33004.697049035443</v>
      </c>
      <c r="BA18" s="65"/>
      <c r="BB18" s="65"/>
      <c r="BD18" s="55">
        <v>2020</v>
      </c>
      <c r="BE18" s="61">
        <v>123.34</v>
      </c>
      <c r="BF18" s="61">
        <v>123.75</v>
      </c>
      <c r="BG18" s="61">
        <v>123.54</v>
      </c>
      <c r="BH18" s="61">
        <v>123.12</v>
      </c>
      <c r="BI18" s="61">
        <v>123.09</v>
      </c>
      <c r="BJ18" s="61">
        <v>123.33</v>
      </c>
      <c r="BK18" s="61">
        <v>123.77</v>
      </c>
      <c r="BL18" s="61">
        <v>123.8</v>
      </c>
      <c r="BM18" s="61">
        <v>123.79</v>
      </c>
      <c r="BN18" s="61">
        <v>123.92</v>
      </c>
      <c r="BO18" s="61">
        <v>123.83</v>
      </c>
      <c r="BP18" s="61">
        <v>124.01</v>
      </c>
      <c r="BQ18" s="58"/>
      <c r="BR18" s="62">
        <f t="shared" si="21"/>
        <v>123.48333333333333</v>
      </c>
    </row>
    <row r="19" spans="1:70" x14ac:dyDescent="0.35">
      <c r="A19" s="2" t="s">
        <v>18</v>
      </c>
      <c r="B19" s="2"/>
      <c r="C19" s="234">
        <v>17248.872750000002</v>
      </c>
      <c r="D19" s="234">
        <v>16579.679509999998</v>
      </c>
      <c r="E19" s="234">
        <v>16384.728499999997</v>
      </c>
      <c r="F19" s="234">
        <v>24125.309240000002</v>
      </c>
      <c r="G19" s="234">
        <v>21070.47882</v>
      </c>
      <c r="H19" s="234">
        <v>23491.840060000002</v>
      </c>
      <c r="I19" s="234">
        <v>21976.152999999995</v>
      </c>
      <c r="J19" s="234"/>
      <c r="K19" s="234"/>
      <c r="L19" s="234">
        <v>9241.2423738984235</v>
      </c>
      <c r="M19" s="234">
        <v>4479.5331873467549</v>
      </c>
      <c r="N19" s="234">
        <v>7337.6642978340433</v>
      </c>
      <c r="O19" s="234">
        <v>16881.763939075034</v>
      </c>
      <c r="P19" s="234">
        <v>9283.7554913047607</v>
      </c>
      <c r="Q19" s="234">
        <v>9754.2381826695855</v>
      </c>
      <c r="R19" s="234">
        <v>4002.7965083683889</v>
      </c>
      <c r="S19" s="234"/>
      <c r="T19" s="234"/>
      <c r="U19" s="234">
        <v>364204.74200845696</v>
      </c>
      <c r="V19" s="234">
        <v>396762.85596949054</v>
      </c>
      <c r="W19" s="234">
        <v>410691.76132338087</v>
      </c>
      <c r="X19" s="234">
        <v>442131.01281973027</v>
      </c>
      <c r="Y19" s="234">
        <v>499174.4734272107</v>
      </c>
      <c r="Z19" s="234">
        <v>545510.67884114082</v>
      </c>
      <c r="AA19" s="234">
        <v>583813.4978105647</v>
      </c>
      <c r="AB19" s="235"/>
      <c r="AC19" s="234"/>
      <c r="AD19" s="234">
        <f t="shared" si="0"/>
        <v>19487.867595281641</v>
      </c>
      <c r="AE19" s="234">
        <f t="shared" si="1"/>
        <v>18596.795250556872</v>
      </c>
      <c r="AF19" s="234">
        <f t="shared" si="2"/>
        <v>18171.376597227147</v>
      </c>
      <c r="AG19" s="234">
        <f t="shared" si="3"/>
        <v>26470.160129299136</v>
      </c>
      <c r="AH19" s="234">
        <f t="shared" si="4"/>
        <v>23101.878876839786</v>
      </c>
      <c r="AI19" s="234">
        <f t="shared" si="5"/>
        <v>25215.547616199525</v>
      </c>
      <c r="AJ19" s="234">
        <f t="shared" si="6"/>
        <v>21976.152999999995</v>
      </c>
      <c r="AK19" s="235"/>
      <c r="AL19" s="236">
        <f t="shared" si="7"/>
        <v>10440.804475088882</v>
      </c>
      <c r="AM19" s="236">
        <f t="shared" si="8"/>
        <v>5024.5218222051162</v>
      </c>
      <c r="AN19" s="236">
        <f t="shared" si="9"/>
        <v>8137.7888745590581</v>
      </c>
      <c r="AO19" s="236">
        <f t="shared" si="10"/>
        <v>18522.581007643235</v>
      </c>
      <c r="AP19" s="236">
        <f t="shared" si="11"/>
        <v>10178.800240587927</v>
      </c>
      <c r="AQ19" s="236">
        <f t="shared" si="12"/>
        <v>10469.95283156446</v>
      </c>
      <c r="AR19" s="236">
        <f t="shared" si="13"/>
        <v>4002.7965083683889</v>
      </c>
      <c r="AS19" s="237"/>
      <c r="AT19" s="234">
        <f t="shared" si="14"/>
        <v>411480.44238627236</v>
      </c>
      <c r="AU19" s="234">
        <f t="shared" si="15"/>
        <v>445033.78916585597</v>
      </c>
      <c r="AV19" s="234">
        <f t="shared" si="16"/>
        <v>455475.02727223595</v>
      </c>
      <c r="AW19" s="234">
        <f t="shared" si="17"/>
        <v>485103.78006112005</v>
      </c>
      <c r="AX19" s="234">
        <f t="shared" si="18"/>
        <v>547299.77054815227</v>
      </c>
      <c r="AY19" s="234">
        <f t="shared" si="19"/>
        <v>585537.38073866791</v>
      </c>
      <c r="AZ19" s="234">
        <f t="shared" si="20"/>
        <v>583813.4978105647</v>
      </c>
      <c r="BA19" s="65"/>
      <c r="BB19" s="65"/>
      <c r="BD19" s="55">
        <v>2021</v>
      </c>
      <c r="BE19" s="61">
        <v>124.43</v>
      </c>
      <c r="BF19" s="61">
        <v>124.88</v>
      </c>
      <c r="BG19" s="61">
        <v>125.18</v>
      </c>
      <c r="BH19" s="61">
        <v>125.65</v>
      </c>
      <c r="BI19" s="61">
        <v>125.84</v>
      </c>
      <c r="BJ19" s="61">
        <v>125.76</v>
      </c>
      <c r="BK19" s="61">
        <v>126.18</v>
      </c>
      <c r="BL19" s="61">
        <v>126.49</v>
      </c>
      <c r="BM19" s="61">
        <v>126.88</v>
      </c>
      <c r="BN19" s="61">
        <v>127.83</v>
      </c>
      <c r="BO19" s="61">
        <v>128.41</v>
      </c>
      <c r="BP19" s="61">
        <v>128.32</v>
      </c>
      <c r="BQ19" s="58"/>
      <c r="BR19" s="62">
        <f t="shared" si="21"/>
        <v>126.13333333333333</v>
      </c>
    </row>
    <row r="20" spans="1:70" x14ac:dyDescent="0.35">
      <c r="A20" s="2" t="s">
        <v>19</v>
      </c>
      <c r="B20" s="2"/>
      <c r="C20" s="234">
        <v>11436.145922999998</v>
      </c>
      <c r="D20" s="234">
        <v>12979.817193999999</v>
      </c>
      <c r="E20" s="234">
        <v>19840.836121</v>
      </c>
      <c r="F20" s="234">
        <v>13851.012766999998</v>
      </c>
      <c r="G20" s="234">
        <v>11555.751885499998</v>
      </c>
      <c r="H20" s="234">
        <v>12092.661623499998</v>
      </c>
      <c r="I20" s="234">
        <v>12103.995348</v>
      </c>
      <c r="J20" s="234"/>
      <c r="K20" s="234"/>
      <c r="L20" s="234">
        <v>1490.4616628749577</v>
      </c>
      <c r="M20" s="234">
        <v>3220.5316702647692</v>
      </c>
      <c r="N20" s="234">
        <v>5204.8811982277248</v>
      </c>
      <c r="O20" s="234">
        <v>1950.7599368053197</v>
      </c>
      <c r="P20" s="234">
        <v>2843.5356782145072</v>
      </c>
      <c r="Q20" s="234">
        <v>2503.2008977807304</v>
      </c>
      <c r="R20" s="234">
        <v>1758.6177129205025</v>
      </c>
      <c r="S20" s="234"/>
      <c r="T20" s="234"/>
      <c r="U20" s="234">
        <v>225150.46491587179</v>
      </c>
      <c r="V20" s="234">
        <v>229174.377868891</v>
      </c>
      <c r="W20" s="234">
        <v>237670.94067772457</v>
      </c>
      <c r="X20" s="234">
        <v>246512.27930509072</v>
      </c>
      <c r="Y20" s="234">
        <v>269861.28342391329</v>
      </c>
      <c r="Z20" s="234">
        <v>316787.9689492046</v>
      </c>
      <c r="AA20" s="234">
        <v>341202.22067250393</v>
      </c>
      <c r="AB20" s="235"/>
      <c r="AC20" s="234"/>
      <c r="AD20" s="234">
        <f t="shared" si="0"/>
        <v>12920.618105188578</v>
      </c>
      <c r="AE20" s="234">
        <f t="shared" si="1"/>
        <v>14558.966752094693</v>
      </c>
      <c r="AF20" s="234">
        <f t="shared" si="2"/>
        <v>22004.350280113493</v>
      </c>
      <c r="AG20" s="234">
        <f t="shared" si="3"/>
        <v>15197.257048525884</v>
      </c>
      <c r="AH20" s="234">
        <f t="shared" si="4"/>
        <v>12669.839288902973</v>
      </c>
      <c r="AI20" s="234">
        <f t="shared" si="5"/>
        <v>12979.957474389208</v>
      </c>
      <c r="AJ20" s="234">
        <f t="shared" si="6"/>
        <v>12103.995348</v>
      </c>
      <c r="AK20" s="235"/>
      <c r="AL20" s="236">
        <f t="shared" si="7"/>
        <v>1683.9314639822173</v>
      </c>
      <c r="AM20" s="236">
        <f t="shared" si="8"/>
        <v>3612.3477558009718</v>
      </c>
      <c r="AN20" s="236">
        <f t="shared" si="9"/>
        <v>5772.439646883553</v>
      </c>
      <c r="AO20" s="236">
        <f t="shared" si="10"/>
        <v>2140.3633581385866</v>
      </c>
      <c r="AP20" s="236">
        <f t="shared" si="11"/>
        <v>3117.6803043379541</v>
      </c>
      <c r="AQ20" s="236">
        <f t="shared" si="12"/>
        <v>2686.8726021329553</v>
      </c>
      <c r="AR20" s="236">
        <f t="shared" si="13"/>
        <v>1758.6177129205025</v>
      </c>
      <c r="AS20" s="237"/>
      <c r="AT20" s="234">
        <f t="shared" si="14"/>
        <v>254376.18520877624</v>
      </c>
      <c r="AU20" s="234">
        <f t="shared" si="15"/>
        <v>257056.17405517134</v>
      </c>
      <c r="AV20" s="234">
        <f t="shared" si="16"/>
        <v>263587.41124530486</v>
      </c>
      <c r="AW20" s="234">
        <f t="shared" si="17"/>
        <v>270471.95300715091</v>
      </c>
      <c r="AX20" s="234">
        <f t="shared" si="18"/>
        <v>295878.54820319539</v>
      </c>
      <c r="AY20" s="234">
        <f t="shared" si="19"/>
        <v>340032.20245310169</v>
      </c>
      <c r="AZ20" s="234">
        <f t="shared" si="20"/>
        <v>341202.22067250393</v>
      </c>
      <c r="BA20" s="65"/>
      <c r="BB20" s="65"/>
      <c r="BD20" s="55">
        <v>2022</v>
      </c>
      <c r="BE20" s="61">
        <v>129.87</v>
      </c>
      <c r="BF20" s="61">
        <v>130.55000000000001</v>
      </c>
      <c r="BG20" s="61">
        <v>132.44</v>
      </c>
      <c r="BH20" s="61">
        <v>132.86000000000001</v>
      </c>
      <c r="BI20" s="61">
        <v>134.6</v>
      </c>
      <c r="BJ20" s="61">
        <v>135.57</v>
      </c>
      <c r="BK20" s="61">
        <v>136.01</v>
      </c>
      <c r="BL20" s="61">
        <v>136.11000000000001</v>
      </c>
      <c r="BM20" s="61">
        <v>137.18</v>
      </c>
      <c r="BN20" s="61">
        <v>138.44999999999999</v>
      </c>
      <c r="BO20" s="61">
        <v>140.13999999999999</v>
      </c>
      <c r="BP20" s="61">
        <v>140.05000000000001</v>
      </c>
      <c r="BQ20" s="58"/>
      <c r="BR20" s="62">
        <f>AVERAGE(BH20:BM20)</f>
        <v>135.38833333333332</v>
      </c>
    </row>
    <row r="21" spans="1:70" x14ac:dyDescent="0.35">
      <c r="A21" s="2" t="s">
        <v>20</v>
      </c>
      <c r="B21" s="2"/>
      <c r="C21" s="234">
        <v>1895.854</v>
      </c>
      <c r="D21" s="234">
        <v>1734.7749999999999</v>
      </c>
      <c r="E21" s="234">
        <v>1801.0210000000002</v>
      </c>
      <c r="F21" s="234">
        <v>1961.452</v>
      </c>
      <c r="G21" s="234">
        <v>1721.8920000000001</v>
      </c>
      <c r="H21" s="234">
        <v>2004.405</v>
      </c>
      <c r="I21" s="234">
        <v>2096.846</v>
      </c>
      <c r="J21" s="234"/>
      <c r="K21" s="234"/>
      <c r="L21" s="234">
        <v>27.46944708105999</v>
      </c>
      <c r="M21" s="234">
        <v>22.450842979443507</v>
      </c>
      <c r="N21" s="234">
        <v>33.610057699251442</v>
      </c>
      <c r="O21" s="234">
        <v>80.788207525181164</v>
      </c>
      <c r="P21" s="234">
        <v>36.415590300288812</v>
      </c>
      <c r="Q21" s="234">
        <v>40.367173287671235</v>
      </c>
      <c r="R21" s="234">
        <v>49.015428384513498</v>
      </c>
      <c r="S21" s="234"/>
      <c r="T21" s="234"/>
      <c r="U21" s="234">
        <v>25574.253128569413</v>
      </c>
      <c r="V21" s="234">
        <v>26137.069214516629</v>
      </c>
      <c r="W21" s="234">
        <v>26664.144274273229</v>
      </c>
      <c r="X21" s="234">
        <v>26510.039930979554</v>
      </c>
      <c r="Y21" s="234">
        <v>27349.667206971993</v>
      </c>
      <c r="Z21" s="234">
        <v>27893.932085414788</v>
      </c>
      <c r="AA21" s="234">
        <v>28621.94782688182</v>
      </c>
      <c r="AB21" s="235"/>
      <c r="AC21" s="234"/>
      <c r="AD21" s="234">
        <f t="shared" si="0"/>
        <v>2141.9458690125171</v>
      </c>
      <c r="AE21" s="234">
        <f t="shared" si="1"/>
        <v>1945.8310675623425</v>
      </c>
      <c r="AF21" s="234">
        <f t="shared" si="2"/>
        <v>1997.4106284711793</v>
      </c>
      <c r="AG21" s="234">
        <f t="shared" si="3"/>
        <v>2152.0946326296312</v>
      </c>
      <c r="AH21" s="234">
        <f t="shared" si="4"/>
        <v>1887.8992149547844</v>
      </c>
      <c r="AI21" s="234">
        <f t="shared" si="5"/>
        <v>2151.4776871696613</v>
      </c>
      <c r="AJ21" s="234">
        <f t="shared" si="6"/>
        <v>2096.846</v>
      </c>
      <c r="AK21" s="235"/>
      <c r="AL21" s="236">
        <f t="shared" si="7"/>
        <v>31.035126491456829</v>
      </c>
      <c r="AM21" s="236">
        <f t="shared" si="8"/>
        <v>25.182255775166858</v>
      </c>
      <c r="AN21" s="236">
        <f t="shared" si="9"/>
        <v>37.27501593374781</v>
      </c>
      <c r="AO21" s="236">
        <f t="shared" si="10"/>
        <v>88.640388750125496</v>
      </c>
      <c r="AP21" s="236">
        <f t="shared" si="11"/>
        <v>39.926409054708607</v>
      </c>
      <c r="AQ21" s="236">
        <f t="shared" si="12"/>
        <v>43.329103959796477</v>
      </c>
      <c r="AR21" s="236">
        <f t="shared" si="13"/>
        <v>49.015428384513498</v>
      </c>
      <c r="AS21" s="237"/>
      <c r="AT21" s="234">
        <f t="shared" si="14"/>
        <v>28893.926347608885</v>
      </c>
      <c r="AU21" s="234">
        <f t="shared" si="15"/>
        <v>29316.955393427812</v>
      </c>
      <c r="AV21" s="234">
        <f t="shared" si="16"/>
        <v>29571.695817273805</v>
      </c>
      <c r="AW21" s="234">
        <f t="shared" si="17"/>
        <v>29086.673875403678</v>
      </c>
      <c r="AX21" s="234">
        <f t="shared" si="18"/>
        <v>29986.44238391086</v>
      </c>
      <c r="AY21" s="234">
        <f t="shared" si="19"/>
        <v>29940.641980635563</v>
      </c>
      <c r="AZ21" s="234">
        <f t="shared" si="20"/>
        <v>28621.94782688182</v>
      </c>
      <c r="BA21" s="65"/>
      <c r="BB21" s="65"/>
      <c r="BD21" s="55">
        <v>2023</v>
      </c>
      <c r="BE21" s="61">
        <v>140.84</v>
      </c>
      <c r="BF21" s="61">
        <v>142.02000000000001</v>
      </c>
      <c r="BG21" s="61">
        <v>142.94999999999999</v>
      </c>
      <c r="BH21" s="61">
        <v>143.38999999999999</v>
      </c>
      <c r="BI21" s="61">
        <v>143.78</v>
      </c>
      <c r="BJ21" s="61">
        <v>144.07</v>
      </c>
      <c r="BK21" s="61">
        <v>144.79</v>
      </c>
      <c r="BL21" s="61">
        <v>143.76</v>
      </c>
      <c r="BM21" s="61">
        <v>144.77000000000001</v>
      </c>
      <c r="BN21" s="61">
        <v>145.16999999999999</v>
      </c>
      <c r="BO21" s="61">
        <v>144.69999999999999</v>
      </c>
      <c r="BP21" s="61">
        <v>145.08000000000001</v>
      </c>
      <c r="BQ21" s="58"/>
      <c r="BR21" s="62">
        <f t="shared" ref="BR21:BR22" si="22">AVERAGE(BH21:BM21)</f>
        <v>144.09333333333333</v>
      </c>
    </row>
    <row r="22" spans="1:70" x14ac:dyDescent="0.35">
      <c r="A22" s="2" t="s">
        <v>21</v>
      </c>
      <c r="B22" s="2"/>
      <c r="C22" s="234">
        <v>905.54375999999991</v>
      </c>
      <c r="D22" s="234">
        <v>890.19410000000005</v>
      </c>
      <c r="E22" s="234">
        <v>903.25283000000002</v>
      </c>
      <c r="F22" s="234">
        <v>1131.7870499999999</v>
      </c>
      <c r="G22" s="234">
        <v>873.24722000000008</v>
      </c>
      <c r="H22" s="234">
        <v>1101.3680299999999</v>
      </c>
      <c r="I22" s="234">
        <v>1023.54618</v>
      </c>
      <c r="J22" s="234"/>
      <c r="K22" s="234"/>
      <c r="L22" s="234">
        <v>272.77575992492535</v>
      </c>
      <c r="M22" s="234">
        <v>154.39480477823005</v>
      </c>
      <c r="N22" s="234">
        <v>111.61107361090595</v>
      </c>
      <c r="O22" s="234">
        <v>64.003400128299788</v>
      </c>
      <c r="P22" s="234">
        <v>96.004795287680452</v>
      </c>
      <c r="Q22" s="234">
        <v>147.33987733333331</v>
      </c>
      <c r="R22" s="234">
        <v>114.27313302070115</v>
      </c>
      <c r="S22" s="234"/>
      <c r="T22" s="234"/>
      <c r="U22" s="234">
        <v>9766.8549999999996</v>
      </c>
      <c r="V22" s="234">
        <v>10524.9275</v>
      </c>
      <c r="W22" s="234">
        <v>10524.246090000001</v>
      </c>
      <c r="X22" s="234">
        <v>10964.1782</v>
      </c>
      <c r="Y22" s="234">
        <v>11097.16599</v>
      </c>
      <c r="Z22" s="234">
        <v>12036.09275</v>
      </c>
      <c r="AA22" s="234">
        <v>11770.34791</v>
      </c>
      <c r="AB22" s="235"/>
      <c r="AC22" s="234"/>
      <c r="AD22" s="234">
        <f t="shared" si="0"/>
        <v>1023.0881259538246</v>
      </c>
      <c r="AE22" s="234">
        <f t="shared" si="1"/>
        <v>998.4968286611803</v>
      </c>
      <c r="AF22" s="234">
        <f t="shared" si="2"/>
        <v>1001.7466774894192</v>
      </c>
      <c r="AG22" s="234">
        <f t="shared" si="3"/>
        <v>1241.7906915819117</v>
      </c>
      <c r="AH22" s="234">
        <f t="shared" si="4"/>
        <v>957.43678529167221</v>
      </c>
      <c r="AI22" s="234">
        <f t="shared" si="5"/>
        <v>1182.1806181420452</v>
      </c>
      <c r="AJ22" s="234">
        <f t="shared" si="6"/>
        <v>1023.54618</v>
      </c>
      <c r="AK22" s="235"/>
      <c r="AL22" s="236">
        <f t="shared" si="7"/>
        <v>308.18349521531934</v>
      </c>
      <c r="AM22" s="236">
        <f t="shared" si="8"/>
        <v>173.1787740817702</v>
      </c>
      <c r="AN22" s="236">
        <f t="shared" si="9"/>
        <v>123.7815354099162</v>
      </c>
      <c r="AO22" s="236">
        <f t="shared" si="10"/>
        <v>70.224187941464081</v>
      </c>
      <c r="AP22" s="236">
        <f t="shared" si="11"/>
        <v>105.26059570257991</v>
      </c>
      <c r="AQ22" s="236">
        <f t="shared" si="12"/>
        <v>158.15090189506691</v>
      </c>
      <c r="AR22" s="236">
        <f t="shared" si="13"/>
        <v>114.27313302070115</v>
      </c>
      <c r="AS22" s="237"/>
      <c r="AT22" s="234">
        <f t="shared" si="14"/>
        <v>11034.644397983309</v>
      </c>
      <c r="AU22" s="234">
        <f t="shared" si="15"/>
        <v>11805.410449966859</v>
      </c>
      <c r="AV22" s="234">
        <f t="shared" si="16"/>
        <v>11671.846689634518</v>
      </c>
      <c r="AW22" s="234">
        <f t="shared" si="17"/>
        <v>12029.837617955887</v>
      </c>
      <c r="AX22" s="234">
        <f t="shared" si="18"/>
        <v>12167.0412318217</v>
      </c>
      <c r="AY22" s="234">
        <f t="shared" si="19"/>
        <v>12919.237874745639</v>
      </c>
      <c r="AZ22" s="234">
        <f t="shared" si="20"/>
        <v>11770.34791</v>
      </c>
      <c r="BA22" s="65"/>
      <c r="BB22" s="65"/>
      <c r="BD22" s="55">
        <v>2024</v>
      </c>
      <c r="BE22" s="61">
        <v>145.44999999999999</v>
      </c>
      <c r="BF22" s="61">
        <v>146.22</v>
      </c>
      <c r="BG22" s="61">
        <v>146.07</v>
      </c>
      <c r="BH22" s="61">
        <v>146.1</v>
      </c>
      <c r="BI22" s="61">
        <v>145.93</v>
      </c>
      <c r="BJ22" s="61">
        <v>145.91</v>
      </c>
      <c r="BK22" s="61">
        <v>146.22</v>
      </c>
      <c r="BL22" s="61">
        <v>145.5</v>
      </c>
      <c r="BM22" s="61">
        <v>145.94999999999999</v>
      </c>
      <c r="BN22" s="61">
        <v>146.72</v>
      </c>
      <c r="BO22" s="61">
        <v>146.19999999999999</v>
      </c>
      <c r="BP22" s="61"/>
      <c r="BQ22" s="58"/>
      <c r="BR22" s="62">
        <f t="shared" si="22"/>
        <v>145.93499999999997</v>
      </c>
    </row>
    <row r="23" spans="1:70" x14ac:dyDescent="0.35">
      <c r="A23" s="2" t="s">
        <v>22</v>
      </c>
      <c r="B23" s="2"/>
      <c r="C23" s="234">
        <v>2137.7069999999999</v>
      </c>
      <c r="D23" s="234">
        <v>2266.9407999999999</v>
      </c>
      <c r="E23" s="234">
        <v>2215.6060000000002</v>
      </c>
      <c r="F23" s="234">
        <v>2467.328</v>
      </c>
      <c r="G23" s="234">
        <v>2712.1756999999998</v>
      </c>
      <c r="H23" s="234">
        <v>2568.6008000000002</v>
      </c>
      <c r="I23" s="234">
        <v>2751.8494999999998</v>
      </c>
      <c r="J23" s="234"/>
      <c r="K23" s="234"/>
      <c r="L23" s="234">
        <v>176.15347327860388</v>
      </c>
      <c r="M23" s="234">
        <v>135.23331881836179</v>
      </c>
      <c r="N23" s="234">
        <v>125.37521589868521</v>
      </c>
      <c r="O23" s="234">
        <v>101.95484025071582</v>
      </c>
      <c r="P23" s="234">
        <v>95.768091883068124</v>
      </c>
      <c r="Q23" s="234">
        <v>92.02620934474885</v>
      </c>
      <c r="R23" s="234">
        <v>74.07998916074466</v>
      </c>
      <c r="S23" s="234"/>
      <c r="T23" s="234"/>
      <c r="U23" s="234">
        <v>28019.588614646294</v>
      </c>
      <c r="V23" s="234">
        <v>28577.048033189891</v>
      </c>
      <c r="W23" s="234">
        <v>28879.4366302089</v>
      </c>
      <c r="X23" s="234">
        <v>30055.542430371152</v>
      </c>
      <c r="Y23" s="234">
        <v>30319.495425105153</v>
      </c>
      <c r="Z23" s="234">
        <v>31364.805419808541</v>
      </c>
      <c r="AA23" s="234">
        <v>30899.330111078958</v>
      </c>
      <c r="AB23" s="235"/>
      <c r="AC23" s="234"/>
      <c r="AD23" s="234">
        <f t="shared" si="0"/>
        <v>2415.1926666342138</v>
      </c>
      <c r="AE23" s="234">
        <f t="shared" si="1"/>
        <v>2542.7411837066079</v>
      </c>
      <c r="AF23" s="234">
        <f t="shared" si="2"/>
        <v>2457.2034267809845</v>
      </c>
      <c r="AG23" s="234">
        <f t="shared" si="3"/>
        <v>2707.1390713292003</v>
      </c>
      <c r="AH23" s="234">
        <f t="shared" si="4"/>
        <v>2973.655940587123</v>
      </c>
      <c r="AI23" s="234">
        <f t="shared" si="5"/>
        <v>2757.0712048942919</v>
      </c>
      <c r="AJ23" s="234">
        <f t="shared" si="6"/>
        <v>2751.8494999999998</v>
      </c>
      <c r="AK23" s="235"/>
      <c r="AL23" s="236">
        <f t="shared" si="7"/>
        <v>199.01912510209775</v>
      </c>
      <c r="AM23" s="236">
        <f t="shared" si="8"/>
        <v>151.68606483626499</v>
      </c>
      <c r="AN23" s="236">
        <f t="shared" si="9"/>
        <v>139.04656790948167</v>
      </c>
      <c r="AO23" s="236">
        <f t="shared" si="10"/>
        <v>111.86430484874316</v>
      </c>
      <c r="AP23" s="236">
        <f t="shared" si="11"/>
        <v>105.00107177672118</v>
      </c>
      <c r="AQ23" s="236">
        <f t="shared" si="12"/>
        <v>98.778608135597025</v>
      </c>
      <c r="AR23" s="236">
        <f t="shared" si="13"/>
        <v>74.07998916074466</v>
      </c>
      <c r="AS23" s="237"/>
      <c r="AT23" s="234">
        <f t="shared" si="14"/>
        <v>31656.679303665678</v>
      </c>
      <c r="AU23" s="234">
        <f t="shared" si="15"/>
        <v>32053.786734419293</v>
      </c>
      <c r="AV23" s="234">
        <f t="shared" si="16"/>
        <v>32028.551399144792</v>
      </c>
      <c r="AW23" s="234">
        <f t="shared" si="17"/>
        <v>32976.780234833117</v>
      </c>
      <c r="AX23" s="234">
        <f t="shared" si="18"/>
        <v>33242.591063133572</v>
      </c>
      <c r="AY23" s="234">
        <f t="shared" si="19"/>
        <v>33666.189728690631</v>
      </c>
      <c r="AZ23" s="234">
        <f t="shared" si="20"/>
        <v>30899.330111078958</v>
      </c>
      <c r="BA23" s="65"/>
      <c r="BB23" s="65"/>
    </row>
    <row r="24" spans="1:70" x14ac:dyDescent="0.35">
      <c r="A24" s="2" t="s">
        <v>23</v>
      </c>
      <c r="B24" s="2"/>
      <c r="C24" s="234">
        <v>1948.5067899999999</v>
      </c>
      <c r="D24" s="234">
        <v>1695.4106300000001</v>
      </c>
      <c r="E24" s="234">
        <v>1858.2029599999998</v>
      </c>
      <c r="F24" s="234">
        <v>2233.4089399999998</v>
      </c>
      <c r="G24" s="234">
        <v>1697.78844</v>
      </c>
      <c r="H24" s="234">
        <v>1614.8389999999999</v>
      </c>
      <c r="I24" s="234">
        <v>1518.2280000000001</v>
      </c>
      <c r="J24" s="234"/>
      <c r="K24" s="234"/>
      <c r="L24" s="234">
        <v>435.09890657989058</v>
      </c>
      <c r="M24" s="234">
        <v>150.76464218884794</v>
      </c>
      <c r="N24" s="234">
        <v>389.61767735944426</v>
      </c>
      <c r="O24" s="234">
        <v>2009.4220210161045</v>
      </c>
      <c r="P24" s="234">
        <v>303.60952508395121</v>
      </c>
      <c r="Q24" s="234">
        <v>399.15394839726025</v>
      </c>
      <c r="R24" s="234">
        <v>378.94056165591553</v>
      </c>
      <c r="S24" s="234"/>
      <c r="T24" s="234"/>
      <c r="U24" s="234">
        <v>23441.540199344541</v>
      </c>
      <c r="V24" s="234">
        <v>23758.783677028663</v>
      </c>
      <c r="W24" s="234">
        <v>24091.547494887272</v>
      </c>
      <c r="X24" s="234">
        <v>24616.308575065748</v>
      </c>
      <c r="Y24" s="234">
        <v>26312.373670933965</v>
      </c>
      <c r="Z24" s="234">
        <v>26725.292154382056</v>
      </c>
      <c r="AA24" s="234">
        <v>28255.073735124537</v>
      </c>
      <c r="AB24" s="235"/>
      <c r="AC24" s="234"/>
      <c r="AD24" s="234">
        <f t="shared" si="0"/>
        <v>2201.4332694307368</v>
      </c>
      <c r="AE24" s="234">
        <f t="shared" si="1"/>
        <v>1901.6775524949601</v>
      </c>
      <c r="AF24" s="234">
        <f t="shared" si="2"/>
        <v>2060.8279093695214</v>
      </c>
      <c r="AG24" s="234">
        <f t="shared" si="3"/>
        <v>2450.4843311184945</v>
      </c>
      <c r="AH24" s="234">
        <f t="shared" si="4"/>
        <v>1861.4718362332296</v>
      </c>
      <c r="AI24" s="234">
        <f t="shared" si="5"/>
        <v>1733.3273848705071</v>
      </c>
      <c r="AJ24" s="234">
        <f t="shared" si="6"/>
        <v>1518.2280000000001</v>
      </c>
      <c r="AK24" s="235"/>
      <c r="AL24" s="236">
        <f t="shared" si="7"/>
        <v>491.57704420311887</v>
      </c>
      <c r="AM24" s="236">
        <f t="shared" si="8"/>
        <v>169.10695892030989</v>
      </c>
      <c r="AN24" s="236">
        <f t="shared" si="9"/>
        <v>432.10295149140887</v>
      </c>
      <c r="AO24" s="236">
        <f t="shared" si="10"/>
        <v>2204.7270828531841</v>
      </c>
      <c r="AP24" s="236">
        <f t="shared" si="11"/>
        <v>332.88045014367128</v>
      </c>
      <c r="AQ24" s="236">
        <f t="shared" si="12"/>
        <v>428.44176387625049</v>
      </c>
      <c r="AR24" s="236">
        <f t="shared" si="13"/>
        <v>378.94056165591553</v>
      </c>
      <c r="AS24" s="237"/>
      <c r="AT24" s="234">
        <f t="shared" si="14"/>
        <v>26484.376008530668</v>
      </c>
      <c r="AU24" s="234">
        <f t="shared" si="15"/>
        <v>26649.323057027825</v>
      </c>
      <c r="AV24" s="234">
        <f t="shared" si="16"/>
        <v>26718.574088034537</v>
      </c>
      <c r="AW24" s="234">
        <f t="shared" si="17"/>
        <v>27008.881970883689</v>
      </c>
      <c r="AX24" s="234">
        <f t="shared" si="18"/>
        <v>28849.143614671055</v>
      </c>
      <c r="AY24" s="234">
        <f t="shared" si="19"/>
        <v>28686.253403500494</v>
      </c>
      <c r="AZ24" s="234">
        <f t="shared" si="20"/>
        <v>28255.073735124537</v>
      </c>
      <c r="BA24" s="65"/>
      <c r="BB24" s="65"/>
    </row>
    <row r="25" spans="1:70" x14ac:dyDescent="0.35">
      <c r="A25" s="2" t="s">
        <v>24</v>
      </c>
      <c r="B25" s="2"/>
      <c r="C25" s="234">
        <v>2902.9341100000001</v>
      </c>
      <c r="D25" s="234">
        <v>2971.1975699999998</v>
      </c>
      <c r="E25" s="234">
        <v>2945.8155800000004</v>
      </c>
      <c r="F25" s="234">
        <v>3518.0657700000002</v>
      </c>
      <c r="G25" s="234">
        <v>2840.9225400000005</v>
      </c>
      <c r="H25" s="234">
        <v>3028.2228799999998</v>
      </c>
      <c r="I25" s="234">
        <v>3468.6016399999994</v>
      </c>
      <c r="J25" s="234"/>
      <c r="K25" s="234"/>
      <c r="L25" s="234">
        <v>604.07994023485048</v>
      </c>
      <c r="M25" s="234">
        <v>308.49980726569379</v>
      </c>
      <c r="N25" s="234">
        <v>382.22586006173481</v>
      </c>
      <c r="O25" s="234">
        <v>460.11018289404035</v>
      </c>
      <c r="P25" s="234">
        <v>223.98311014239454</v>
      </c>
      <c r="Q25" s="234">
        <v>578.65816222488593</v>
      </c>
      <c r="R25" s="234">
        <v>1607.3550739493724</v>
      </c>
      <c r="S25" s="234"/>
      <c r="T25" s="234"/>
      <c r="U25" s="234">
        <v>65865.168037186217</v>
      </c>
      <c r="V25" s="234">
        <v>63949.644685659332</v>
      </c>
      <c r="W25" s="234">
        <v>62816.248688941159</v>
      </c>
      <c r="X25" s="234">
        <v>61184.644884722664</v>
      </c>
      <c r="Y25" s="234">
        <v>58283.483327741837</v>
      </c>
      <c r="Z25" s="234">
        <v>58401.566174934633</v>
      </c>
      <c r="AA25" s="234">
        <v>56031.405370090986</v>
      </c>
      <c r="AB25" s="235"/>
      <c r="AC25" s="234"/>
      <c r="AD25" s="234">
        <f t="shared" si="0"/>
        <v>3279.7502998279556</v>
      </c>
      <c r="AE25" s="234">
        <f t="shared" si="1"/>
        <v>3332.6791886969422</v>
      </c>
      <c r="AF25" s="234">
        <f t="shared" si="2"/>
        <v>3267.0376131138905</v>
      </c>
      <c r="AG25" s="234">
        <f t="shared" si="3"/>
        <v>3860.0029268394183</v>
      </c>
      <c r="AH25" s="234">
        <f t="shared" si="4"/>
        <v>3114.8152340642464</v>
      </c>
      <c r="AI25" s="234">
        <f t="shared" si="5"/>
        <v>3250.4179335496824</v>
      </c>
      <c r="AJ25" s="234">
        <f t="shared" si="6"/>
        <v>3468.6016399999994</v>
      </c>
      <c r="AK25" s="235"/>
      <c r="AL25" s="236">
        <f t="shared" si="7"/>
        <v>682.49270911123233</v>
      </c>
      <c r="AM25" s="236">
        <f t="shared" si="8"/>
        <v>346.03248796793929</v>
      </c>
      <c r="AN25" s="236">
        <f t="shared" si="9"/>
        <v>423.90510458448108</v>
      </c>
      <c r="AO25" s="236">
        <f t="shared" si="10"/>
        <v>504.83042920474327</v>
      </c>
      <c r="AP25" s="236">
        <f t="shared" si="11"/>
        <v>245.5772707004607</v>
      </c>
      <c r="AQ25" s="236">
        <f t="shared" si="12"/>
        <v>621.11705195578952</v>
      </c>
      <c r="AR25" s="236">
        <f t="shared" si="13"/>
        <v>1607.3550739493724</v>
      </c>
      <c r="AS25" s="237"/>
      <c r="AT25" s="234">
        <f t="shared" si="14"/>
        <v>74414.814953612615</v>
      </c>
      <c r="AU25" s="234">
        <f t="shared" si="15"/>
        <v>71729.881620918561</v>
      </c>
      <c r="AV25" s="234">
        <f t="shared" si="16"/>
        <v>69665.95213047479</v>
      </c>
      <c r="AW25" s="234">
        <f t="shared" si="17"/>
        <v>67131.464780051538</v>
      </c>
      <c r="AX25" s="234">
        <f t="shared" si="18"/>
        <v>63902.580660851017</v>
      </c>
      <c r="AY25" s="234">
        <f t="shared" si="19"/>
        <v>62686.765659202756</v>
      </c>
      <c r="AZ25" s="234">
        <f t="shared" si="20"/>
        <v>56031.405370090986</v>
      </c>
      <c r="BA25" s="65"/>
      <c r="BB25" s="65"/>
    </row>
    <row r="26" spans="1:70" x14ac:dyDescent="0.35">
      <c r="A26" s="2" t="s">
        <v>25</v>
      </c>
      <c r="B26" s="2"/>
      <c r="C26" s="234">
        <v>2959.8293547127719</v>
      </c>
      <c r="D26" s="234">
        <v>2675.9026882320131</v>
      </c>
      <c r="E26" s="234">
        <v>2353.9747741215842</v>
      </c>
      <c r="F26" s="234">
        <v>2637.6816653653095</v>
      </c>
      <c r="G26" s="234">
        <v>2724.8416196319022</v>
      </c>
      <c r="H26" s="234">
        <v>2531.3665409927498</v>
      </c>
      <c r="I26" s="234">
        <v>2858.4463279419956</v>
      </c>
      <c r="J26" s="234"/>
      <c r="K26" s="234"/>
      <c r="L26" s="234">
        <v>677.29001943919013</v>
      </c>
      <c r="M26" s="234">
        <v>187.1590136273476</v>
      </c>
      <c r="N26" s="234">
        <v>354.60640563316218</v>
      </c>
      <c r="O26" s="234">
        <v>707.95763962004526</v>
      </c>
      <c r="P26" s="234">
        <v>453.24469624209138</v>
      </c>
      <c r="Q26" s="234">
        <v>531.24732028310518</v>
      </c>
      <c r="R26" s="234">
        <v>369.41164235795389</v>
      </c>
      <c r="S26" s="234"/>
      <c r="T26" s="234"/>
      <c r="U26" s="234">
        <v>58487.721871034177</v>
      </c>
      <c r="V26" s="234">
        <v>59775.927859841693</v>
      </c>
      <c r="W26" s="234">
        <v>59708.543084236611</v>
      </c>
      <c r="X26" s="234">
        <v>62130.427432397781</v>
      </c>
      <c r="Y26" s="234">
        <v>64116.689757674583</v>
      </c>
      <c r="Z26" s="234">
        <v>64568.05292491505</v>
      </c>
      <c r="AA26" s="234">
        <v>64542.447895738042</v>
      </c>
      <c r="AB26" s="235"/>
      <c r="AC26" s="234"/>
      <c r="AD26" s="234">
        <f t="shared" si="0"/>
        <v>3344.0308480025392</v>
      </c>
      <c r="AE26" s="234">
        <f t="shared" si="1"/>
        <v>3001.4581628945775</v>
      </c>
      <c r="AF26" s="234">
        <f t="shared" si="2"/>
        <v>2610.660415943787</v>
      </c>
      <c r="AG26" s="234">
        <f t="shared" si="3"/>
        <v>2894.0502008809135</v>
      </c>
      <c r="AH26" s="234">
        <f t="shared" si="4"/>
        <v>2987.5429786416289</v>
      </c>
      <c r="AI26" s="234">
        <f t="shared" si="5"/>
        <v>2717.1048919723048</v>
      </c>
      <c r="AJ26" s="234">
        <f t="shared" si="6"/>
        <v>2858.4463279419956</v>
      </c>
      <c r="AK26" s="235"/>
      <c r="AL26" s="236">
        <f t="shared" si="7"/>
        <v>765.20584352021876</v>
      </c>
      <c r="AM26" s="236">
        <f t="shared" si="8"/>
        <v>209.92913968117873</v>
      </c>
      <c r="AN26" s="236">
        <f t="shared" si="9"/>
        <v>393.27392825271909</v>
      </c>
      <c r="AO26" s="236">
        <f t="shared" si="10"/>
        <v>776.7673317294749</v>
      </c>
      <c r="AP26" s="236">
        <f t="shared" si="11"/>
        <v>496.94191402124176</v>
      </c>
      <c r="AQ26" s="236">
        <f t="shared" si="12"/>
        <v>570.22745201582291</v>
      </c>
      <c r="AR26" s="236">
        <f t="shared" si="13"/>
        <v>369.41164235795389</v>
      </c>
      <c r="AS26" s="237"/>
      <c r="AT26" s="234">
        <f t="shared" si="14"/>
        <v>66079.737284418894</v>
      </c>
      <c r="AU26" s="234">
        <f t="shared" si="15"/>
        <v>67048.382367768354</v>
      </c>
      <c r="AV26" s="234">
        <f t="shared" si="16"/>
        <v>66219.371438191738</v>
      </c>
      <c r="AW26" s="234">
        <f t="shared" si="17"/>
        <v>68169.172327565524</v>
      </c>
      <c r="AX26" s="234">
        <f t="shared" si="18"/>
        <v>70298.165192133602</v>
      </c>
      <c r="AY26" s="234">
        <f t="shared" si="19"/>
        <v>69305.716744841746</v>
      </c>
      <c r="AZ26" s="234">
        <f t="shared" si="20"/>
        <v>64542.447895738042</v>
      </c>
      <c r="BA26" s="65"/>
      <c r="BB26" s="65"/>
    </row>
    <row r="27" spans="1:70" x14ac:dyDescent="0.35">
      <c r="A27" s="2" t="s">
        <v>26</v>
      </c>
      <c r="B27" s="2"/>
      <c r="C27" s="234">
        <v>819.07518864000008</v>
      </c>
      <c r="D27" s="234">
        <v>860.46858962399995</v>
      </c>
      <c r="E27" s="234">
        <v>927.28320000000008</v>
      </c>
      <c r="F27" s="234">
        <v>868.78528000000006</v>
      </c>
      <c r="G27" s="234">
        <v>923.66639999999995</v>
      </c>
      <c r="H27" s="234">
        <v>887.08795999999984</v>
      </c>
      <c r="I27" s="234">
        <v>752.19720000000029</v>
      </c>
      <c r="J27" s="234"/>
      <c r="K27" s="234"/>
      <c r="L27" s="234">
        <v>63.573321687065963</v>
      </c>
      <c r="M27" s="234">
        <v>85.387247588545151</v>
      </c>
      <c r="N27" s="234">
        <v>107.03592586809771</v>
      </c>
      <c r="O27" s="234">
        <v>109.14794976573843</v>
      </c>
      <c r="P27" s="234">
        <v>81.92929477932492</v>
      </c>
      <c r="Q27" s="234">
        <v>72.413345434931529</v>
      </c>
      <c r="R27" s="234">
        <v>106.50989306473198</v>
      </c>
      <c r="S27" s="234"/>
      <c r="T27" s="234"/>
      <c r="U27" s="234">
        <v>12063.861743731562</v>
      </c>
      <c r="V27" s="234">
        <v>13270.808572666205</v>
      </c>
      <c r="W27" s="234">
        <v>14611.98887814959</v>
      </c>
      <c r="X27" s="234">
        <v>15858.305985775334</v>
      </c>
      <c r="Y27" s="234">
        <v>16784.630280401314</v>
      </c>
      <c r="Z27" s="234">
        <v>17844.054411492416</v>
      </c>
      <c r="AA27" s="234">
        <v>18734.830141341426</v>
      </c>
      <c r="AB27" s="235"/>
      <c r="AC27" s="234"/>
      <c r="AD27" s="234">
        <f t="shared" si="0"/>
        <v>925.39547703467485</v>
      </c>
      <c r="AE27" s="234">
        <f t="shared" si="1"/>
        <v>965.15485544346166</v>
      </c>
      <c r="AF27" s="234">
        <f t="shared" si="2"/>
        <v>1028.3974030745705</v>
      </c>
      <c r="AG27" s="234">
        <f t="shared" si="3"/>
        <v>953.22655767035405</v>
      </c>
      <c r="AH27" s="234">
        <f t="shared" si="4"/>
        <v>1012.7168669348088</v>
      </c>
      <c r="AI27" s="234">
        <f t="shared" si="5"/>
        <v>952.17780463372071</v>
      </c>
      <c r="AJ27" s="234">
        <f t="shared" si="6"/>
        <v>752.19720000000029</v>
      </c>
      <c r="AK27" s="235"/>
      <c r="AL27" s="236">
        <f t="shared" si="7"/>
        <v>71.825474834567856</v>
      </c>
      <c r="AM27" s="236">
        <f t="shared" si="8"/>
        <v>95.775624580380097</v>
      </c>
      <c r="AN27" s="236">
        <f t="shared" si="9"/>
        <v>118.70749755677006</v>
      </c>
      <c r="AO27" s="236">
        <f t="shared" si="10"/>
        <v>119.75654609614422</v>
      </c>
      <c r="AP27" s="236">
        <f t="shared" si="11"/>
        <v>89.828079400848964</v>
      </c>
      <c r="AQ27" s="236">
        <f t="shared" si="12"/>
        <v>77.726655519500426</v>
      </c>
      <c r="AR27" s="236">
        <f t="shared" si="13"/>
        <v>106.50989306473198</v>
      </c>
      <c r="AS27" s="237"/>
      <c r="AT27" s="234">
        <f t="shared" si="14"/>
        <v>13629.81475700342</v>
      </c>
      <c r="AU27" s="234">
        <f t="shared" si="15"/>
        <v>14885.360702319649</v>
      </c>
      <c r="AV27" s="234">
        <f t="shared" si="16"/>
        <v>16205.331247286207</v>
      </c>
      <c r="AW27" s="234">
        <f t="shared" si="17"/>
        <v>17399.648420958274</v>
      </c>
      <c r="AX27" s="234">
        <f t="shared" si="18"/>
        <v>18402.83265714455</v>
      </c>
      <c r="AY27" s="234">
        <f t="shared" si="19"/>
        <v>19153.35718827647</v>
      </c>
      <c r="AZ27" s="234">
        <f t="shared" si="20"/>
        <v>18734.830141341426</v>
      </c>
      <c r="BA27" s="65"/>
      <c r="BB27" s="65"/>
    </row>
    <row r="28" spans="1:70" x14ac:dyDescent="0.35">
      <c r="A28" s="2" t="s">
        <v>27</v>
      </c>
      <c r="B28" s="2"/>
      <c r="C28" s="234">
        <v>1918.1634100000001</v>
      </c>
      <c r="D28" s="234">
        <v>1993.6315</v>
      </c>
      <c r="E28" s="234">
        <v>2012.7614599999999</v>
      </c>
      <c r="F28" s="234">
        <v>2346.2602999999999</v>
      </c>
      <c r="G28" s="234">
        <v>2698.2325700000001</v>
      </c>
      <c r="H28" s="234">
        <v>2428.4167699999998</v>
      </c>
      <c r="I28" s="234">
        <v>3001.2563700000001</v>
      </c>
      <c r="J28" s="234"/>
      <c r="K28" s="234"/>
      <c r="L28" s="234">
        <v>226.26629477358799</v>
      </c>
      <c r="M28" s="234">
        <v>113.39692465939618</v>
      </c>
      <c r="N28" s="234">
        <v>92.098652842475772</v>
      </c>
      <c r="O28" s="234">
        <v>194.49049838094859</v>
      </c>
      <c r="P28" s="234">
        <v>239.51177080484371</v>
      </c>
      <c r="Q28" s="234">
        <v>48.501929147260277</v>
      </c>
      <c r="R28" s="234">
        <v>79.929205471833555</v>
      </c>
      <c r="S28" s="234"/>
      <c r="T28" s="234"/>
      <c r="U28" s="234">
        <v>45869.301692395245</v>
      </c>
      <c r="V28" s="234">
        <v>48120.315713812961</v>
      </c>
      <c r="W28" s="234">
        <v>49317.718794901433</v>
      </c>
      <c r="X28" s="234">
        <v>51807.163931461735</v>
      </c>
      <c r="Y28" s="234">
        <v>54933.164752957819</v>
      </c>
      <c r="Z28" s="234">
        <v>60209.748378752309</v>
      </c>
      <c r="AA28" s="234">
        <v>60365.54636543071</v>
      </c>
      <c r="AB28" s="235"/>
      <c r="AC28" s="234"/>
      <c r="AD28" s="234">
        <f t="shared" si="0"/>
        <v>2167.1511583383867</v>
      </c>
      <c r="AE28" s="234">
        <f t="shared" si="1"/>
        <v>2236.180547892905</v>
      </c>
      <c r="AF28" s="234">
        <f t="shared" si="2"/>
        <v>2232.2400087401356</v>
      </c>
      <c r="AG28" s="234">
        <f t="shared" si="3"/>
        <v>2574.3042390953169</v>
      </c>
      <c r="AH28" s="234">
        <f t="shared" si="4"/>
        <v>2958.368556604265</v>
      </c>
      <c r="AI28" s="234">
        <f t="shared" si="5"/>
        <v>2606.6012087395607</v>
      </c>
      <c r="AJ28" s="234">
        <f t="shared" si="6"/>
        <v>3001.2563700000001</v>
      </c>
      <c r="AK28" s="235"/>
      <c r="AL28" s="236">
        <f t="shared" si="7"/>
        <v>255.63685567931671</v>
      </c>
      <c r="AM28" s="236">
        <f t="shared" si="8"/>
        <v>127.19301290846329</v>
      </c>
      <c r="AN28" s="236">
        <f t="shared" si="9"/>
        <v>102.14141204096926</v>
      </c>
      <c r="AO28" s="236">
        <f t="shared" si="10"/>
        <v>213.39393350594426</v>
      </c>
      <c r="AP28" s="236">
        <f t="shared" si="11"/>
        <v>262.60304599527421</v>
      </c>
      <c r="AQ28" s="236">
        <f t="shared" si="12"/>
        <v>52.06074538080594</v>
      </c>
      <c r="AR28" s="236">
        <f t="shared" si="13"/>
        <v>79.929205471833555</v>
      </c>
      <c r="AS28" s="237"/>
      <c r="AT28" s="234">
        <f t="shared" si="14"/>
        <v>51823.379476750248</v>
      </c>
      <c r="AU28" s="234">
        <f t="shared" si="15"/>
        <v>53974.72600011278</v>
      </c>
      <c r="AV28" s="234">
        <f t="shared" si="16"/>
        <v>54695.495328976707</v>
      </c>
      <c r="AW28" s="234">
        <f t="shared" si="17"/>
        <v>56842.542885914219</v>
      </c>
      <c r="AX28" s="234">
        <f t="shared" si="18"/>
        <v>60229.258636482948</v>
      </c>
      <c r="AY28" s="234">
        <f t="shared" si="19"/>
        <v>64627.622754376134</v>
      </c>
      <c r="AZ28" s="234">
        <f t="shared" si="20"/>
        <v>60365.54636543071</v>
      </c>
      <c r="BA28" s="65"/>
      <c r="BB28" s="65"/>
    </row>
    <row r="29" spans="1:70" x14ac:dyDescent="0.35">
      <c r="A29" s="2" t="s">
        <v>28</v>
      </c>
      <c r="B29" s="2"/>
      <c r="C29" s="234">
        <v>734.33699999999999</v>
      </c>
      <c r="D29" s="234">
        <v>716.51199999999994</v>
      </c>
      <c r="E29" s="234">
        <v>672.81700000000001</v>
      </c>
      <c r="F29" s="234">
        <v>705.73199999999997</v>
      </c>
      <c r="G29" s="234">
        <v>672.84900000000005</v>
      </c>
      <c r="H29" s="234">
        <v>712.59199999999998</v>
      </c>
      <c r="I29" s="234">
        <v>829.13100000000009</v>
      </c>
      <c r="J29" s="234"/>
      <c r="K29" s="234"/>
      <c r="L29" s="234">
        <v>52.111940086550526</v>
      </c>
      <c r="M29" s="234">
        <v>46.319547750292706</v>
      </c>
      <c r="N29" s="234">
        <v>55.700675418210409</v>
      </c>
      <c r="O29" s="234">
        <v>53.540334834466847</v>
      </c>
      <c r="P29" s="234">
        <v>79.568259749283314</v>
      </c>
      <c r="Q29" s="234">
        <v>88.901665666666673</v>
      </c>
      <c r="R29" s="234">
        <v>63.488889194148626</v>
      </c>
      <c r="S29" s="234"/>
      <c r="T29" s="234"/>
      <c r="U29" s="234">
        <v>11312.921870475908</v>
      </c>
      <c r="V29" s="234">
        <v>11380.559453866816</v>
      </c>
      <c r="W29" s="234">
        <v>11798.092330251337</v>
      </c>
      <c r="X29" s="234">
        <v>11448.323752506611</v>
      </c>
      <c r="Y29" s="234">
        <v>11710.558241704559</v>
      </c>
      <c r="Z29" s="234">
        <v>11347.809495279771</v>
      </c>
      <c r="AA29" s="234">
        <v>11244.892578510422</v>
      </c>
      <c r="AB29" s="235"/>
      <c r="AC29" s="234"/>
      <c r="AD29" s="234">
        <f t="shared" si="0"/>
        <v>829.6578236578581</v>
      </c>
      <c r="AE29" s="234">
        <f t="shared" si="1"/>
        <v>803.68422987489976</v>
      </c>
      <c r="AF29" s="234">
        <f t="shared" si="2"/>
        <v>746.18331869317092</v>
      </c>
      <c r="AG29" s="234">
        <f t="shared" si="3"/>
        <v>774.32537185461319</v>
      </c>
      <c r="AH29" s="234">
        <f t="shared" si="4"/>
        <v>737.71821861249828</v>
      </c>
      <c r="AI29" s="234">
        <f t="shared" si="5"/>
        <v>764.87824968287521</v>
      </c>
      <c r="AJ29" s="234">
        <f t="shared" si="6"/>
        <v>829.13100000000009</v>
      </c>
      <c r="AK29" s="235"/>
      <c r="AL29" s="236">
        <f t="shared" si="7"/>
        <v>58.876345327548798</v>
      </c>
      <c r="AM29" s="236">
        <f t="shared" si="8"/>
        <v>51.954873137990212</v>
      </c>
      <c r="AN29" s="236">
        <f t="shared" si="9"/>
        <v>61.774471865323505</v>
      </c>
      <c r="AO29" s="236">
        <f t="shared" si="10"/>
        <v>58.74416872115625</v>
      </c>
      <c r="AP29" s="236">
        <f t="shared" si="11"/>
        <v>87.239417522115403</v>
      </c>
      <c r="AQ29" s="236">
        <f t="shared" si="12"/>
        <v>95.424801890860635</v>
      </c>
      <c r="AR29" s="236">
        <f t="shared" si="13"/>
        <v>63.488889194148626</v>
      </c>
      <c r="AS29" s="237"/>
      <c r="AT29" s="234">
        <f t="shared" si="14"/>
        <v>12781.398919393176</v>
      </c>
      <c r="AU29" s="234">
        <f t="shared" si="15"/>
        <v>12765.140235231876</v>
      </c>
      <c r="AV29" s="234">
        <f t="shared" si="16"/>
        <v>13084.597578889041</v>
      </c>
      <c r="AW29" s="234">
        <f t="shared" si="17"/>
        <v>12561.039526012257</v>
      </c>
      <c r="AX29" s="234">
        <f t="shared" si="18"/>
        <v>12839.570490597736</v>
      </c>
      <c r="AY29" s="234">
        <f t="shared" si="19"/>
        <v>12180.452018103349</v>
      </c>
      <c r="AZ29" s="234">
        <f t="shared" si="20"/>
        <v>11244.892578510422</v>
      </c>
      <c r="BA29" s="65"/>
      <c r="BB29" s="65"/>
    </row>
    <row r="30" spans="1:70" x14ac:dyDescent="0.35">
      <c r="A30" s="2" t="s">
        <v>29</v>
      </c>
      <c r="B30" s="2"/>
      <c r="C30" s="234">
        <v>5687.1840000000002</v>
      </c>
      <c r="D30" s="234">
        <v>5952.2930000000006</v>
      </c>
      <c r="E30" s="234">
        <v>5318.6869999999999</v>
      </c>
      <c r="F30" s="234">
        <v>5448.7179999999998</v>
      </c>
      <c r="G30" s="234">
        <v>5364.2780000000002</v>
      </c>
      <c r="H30" s="234">
        <v>5759.9877400000005</v>
      </c>
      <c r="I30" s="234">
        <v>5826.2420000000002</v>
      </c>
      <c r="J30" s="234"/>
      <c r="K30" s="234"/>
      <c r="L30" s="234">
        <v>535.10922720427016</v>
      </c>
      <c r="M30" s="234">
        <v>2526.1264798445482</v>
      </c>
      <c r="N30" s="234">
        <v>602.27159957234437</v>
      </c>
      <c r="O30" s="234">
        <v>452.06344406130154</v>
      </c>
      <c r="P30" s="234">
        <v>538.84065394234176</v>
      </c>
      <c r="Q30" s="234">
        <v>621.75419459292232</v>
      </c>
      <c r="R30" s="234">
        <v>596.31974331873835</v>
      </c>
      <c r="S30" s="234"/>
      <c r="T30" s="234"/>
      <c r="U30" s="234">
        <v>84901.675694462159</v>
      </c>
      <c r="V30" s="234">
        <v>89512.994052068898</v>
      </c>
      <c r="W30" s="234">
        <v>90978.116988210022</v>
      </c>
      <c r="X30" s="234">
        <v>95872.569355570755</v>
      </c>
      <c r="Y30" s="234">
        <v>99276.01708700473</v>
      </c>
      <c r="Z30" s="234">
        <v>101354.76290215303</v>
      </c>
      <c r="AA30" s="234">
        <v>103455.61036698737</v>
      </c>
      <c r="AB30" s="235"/>
      <c r="AC30" s="234"/>
      <c r="AD30" s="234">
        <f t="shared" si="0"/>
        <v>6425.4105406397775</v>
      </c>
      <c r="AE30" s="234">
        <f t="shared" si="1"/>
        <v>6676.4604301041118</v>
      </c>
      <c r="AF30" s="234">
        <f t="shared" si="2"/>
        <v>5898.6552312890799</v>
      </c>
      <c r="AG30" s="234">
        <f t="shared" si="3"/>
        <v>5978.3042167294725</v>
      </c>
      <c r="AH30" s="234">
        <f t="shared" si="4"/>
        <v>5881.4468183830468</v>
      </c>
      <c r="AI30" s="234">
        <f t="shared" si="5"/>
        <v>6182.6253182270084</v>
      </c>
      <c r="AJ30" s="234">
        <f t="shared" si="6"/>
        <v>5826.2420000000002</v>
      </c>
      <c r="AK30" s="235"/>
      <c r="AL30" s="236">
        <f t="shared" si="7"/>
        <v>604.56923301091058</v>
      </c>
      <c r="AM30" s="236">
        <f t="shared" si="8"/>
        <v>2833.4598925355854</v>
      </c>
      <c r="AN30" s="236">
        <f t="shared" si="9"/>
        <v>667.94540108757133</v>
      </c>
      <c r="AO30" s="236">
        <f t="shared" si="10"/>
        <v>496.00159044034342</v>
      </c>
      <c r="AP30" s="236">
        <f t="shared" si="11"/>
        <v>590.7901584788533</v>
      </c>
      <c r="AQ30" s="236">
        <f t="shared" si="12"/>
        <v>667.37524430981568</v>
      </c>
      <c r="AR30" s="236">
        <f t="shared" si="13"/>
        <v>596.31974331873835</v>
      </c>
      <c r="AS30" s="237"/>
      <c r="AT30" s="234">
        <f t="shared" si="14"/>
        <v>95922.361914996436</v>
      </c>
      <c r="AU30" s="234">
        <f t="shared" si="15"/>
        <v>100403.31730457197</v>
      </c>
      <c r="AV30" s="234">
        <f t="shared" si="16"/>
        <v>100898.68903835383</v>
      </c>
      <c r="AW30" s="234">
        <f t="shared" si="17"/>
        <v>105190.86978755324</v>
      </c>
      <c r="AX30" s="234">
        <f t="shared" si="18"/>
        <v>108847.19524940821</v>
      </c>
      <c r="AY30" s="234">
        <f t="shared" si="19"/>
        <v>108791.64184501316</v>
      </c>
      <c r="AZ30" s="234">
        <f t="shared" si="20"/>
        <v>103455.61036698737</v>
      </c>
      <c r="BA30" s="65"/>
      <c r="BB30" s="65"/>
    </row>
    <row r="31" spans="1:70" x14ac:dyDescent="0.35">
      <c r="A31" s="2" t="s">
        <v>30</v>
      </c>
      <c r="B31" s="2"/>
      <c r="C31" s="234">
        <v>4123.4269300000005</v>
      </c>
      <c r="D31" s="234">
        <v>4335.7550800000008</v>
      </c>
      <c r="E31" s="234">
        <v>4602.7124600000006</v>
      </c>
      <c r="F31" s="234">
        <v>5060.0114299999996</v>
      </c>
      <c r="G31" s="234">
        <v>4928.9177099999997</v>
      </c>
      <c r="H31" s="234">
        <v>5084.2562199999993</v>
      </c>
      <c r="I31" s="234">
        <v>4773.5187100000003</v>
      </c>
      <c r="J31" s="234"/>
      <c r="K31" s="234"/>
      <c r="L31" s="234">
        <v>171.9479181025452</v>
      </c>
      <c r="M31" s="234">
        <v>222.35127146468173</v>
      </c>
      <c r="N31" s="234">
        <v>88.943219463102437</v>
      </c>
      <c r="O31" s="234">
        <v>126.31667232997526</v>
      </c>
      <c r="P31" s="234">
        <v>129.41889532322273</v>
      </c>
      <c r="Q31" s="234">
        <v>356.49487903493156</v>
      </c>
      <c r="R31" s="234">
        <v>102.6731856605475</v>
      </c>
      <c r="S31" s="234"/>
      <c r="T31" s="234"/>
      <c r="U31" s="234">
        <v>72205.845134798976</v>
      </c>
      <c r="V31" s="234">
        <v>75671.217656423949</v>
      </c>
      <c r="W31" s="234">
        <v>79404.397374733817</v>
      </c>
      <c r="X31" s="234">
        <v>85853.67137500424</v>
      </c>
      <c r="Y31" s="234">
        <v>89527.106707572428</v>
      </c>
      <c r="Z31" s="234">
        <v>92926.9300293415</v>
      </c>
      <c r="AA31" s="234">
        <v>92107.831697331058</v>
      </c>
      <c r="AB31" s="235"/>
      <c r="AC31" s="234"/>
      <c r="AD31" s="234">
        <f t="shared" si="0"/>
        <v>4658.6695383127953</v>
      </c>
      <c r="AE31" s="234">
        <f t="shared" si="1"/>
        <v>4863.2513934113949</v>
      </c>
      <c r="AF31" s="234">
        <f t="shared" si="2"/>
        <v>5104.6083235013521</v>
      </c>
      <c r="AG31" s="234">
        <f t="shared" si="3"/>
        <v>5551.817449291435</v>
      </c>
      <c r="AH31" s="234">
        <f t="shared" si="4"/>
        <v>5404.1135421302461</v>
      </c>
      <c r="AI31" s="234">
        <f t="shared" si="5"/>
        <v>5457.3121765229907</v>
      </c>
      <c r="AJ31" s="234">
        <f t="shared" si="6"/>
        <v>4773.5187100000003</v>
      </c>
      <c r="AK31" s="235"/>
      <c r="AL31" s="236">
        <f t="shared" si="7"/>
        <v>194.26766663733036</v>
      </c>
      <c r="AM31" s="236">
        <f t="shared" si="8"/>
        <v>249.40295538497264</v>
      </c>
      <c r="AN31" s="236">
        <f t="shared" si="9"/>
        <v>98.641899170551284</v>
      </c>
      <c r="AO31" s="236">
        <f t="shared" si="10"/>
        <v>138.59397657091563</v>
      </c>
      <c r="AP31" s="236">
        <f t="shared" si="11"/>
        <v>141.89614150076056</v>
      </c>
      <c r="AQ31" s="236">
        <f t="shared" si="12"/>
        <v>382.65259657299936</v>
      </c>
      <c r="AR31" s="236">
        <f t="shared" si="13"/>
        <v>102.6731856605475</v>
      </c>
      <c r="AS31" s="237"/>
      <c r="AT31" s="234">
        <f t="shared" si="14"/>
        <v>81578.545449723577</v>
      </c>
      <c r="AU31" s="234">
        <f t="shared" si="15"/>
        <v>84877.52373428359</v>
      </c>
      <c r="AV31" s="234">
        <f t="shared" si="16"/>
        <v>88062.930561965855</v>
      </c>
      <c r="AW31" s="234">
        <f t="shared" si="17"/>
        <v>94198.18856525411</v>
      </c>
      <c r="AX31" s="234">
        <f t="shared" si="18"/>
        <v>98158.394644030632</v>
      </c>
      <c r="AY31" s="234">
        <f t="shared" si="19"/>
        <v>99745.418962387645</v>
      </c>
      <c r="AZ31" s="234">
        <f t="shared" si="20"/>
        <v>92107.831697331058</v>
      </c>
      <c r="BA31" s="65"/>
      <c r="BB31" s="65"/>
    </row>
    <row r="32" spans="1:70" x14ac:dyDescent="0.35">
      <c r="A32" s="2" t="s">
        <v>31</v>
      </c>
      <c r="B32" s="2"/>
      <c r="C32" s="234">
        <v>615.80600000000004</v>
      </c>
      <c r="D32" s="234">
        <v>572.37883870967744</v>
      </c>
      <c r="E32" s="234">
        <v>571.53609677419354</v>
      </c>
      <c r="F32" s="234">
        <v>615.67700000000002</v>
      </c>
      <c r="G32" s="234">
        <v>573.10599999999999</v>
      </c>
      <c r="H32" s="234">
        <v>574.80016129032254</v>
      </c>
      <c r="I32" s="234">
        <v>439.26732258064516</v>
      </c>
      <c r="J32" s="234"/>
      <c r="K32" s="234"/>
      <c r="L32" s="234">
        <v>15.222946281778125</v>
      </c>
      <c r="M32" s="234">
        <v>7.8884163976496833</v>
      </c>
      <c r="N32" s="234">
        <v>18.024141907482985</v>
      </c>
      <c r="O32" s="234">
        <v>24.881966684229219</v>
      </c>
      <c r="P32" s="234">
        <v>8.9109677974580599</v>
      </c>
      <c r="Q32" s="234">
        <v>18.657063263698632</v>
      </c>
      <c r="R32" s="234">
        <v>22.232726627496227</v>
      </c>
      <c r="S32" s="234"/>
      <c r="T32" s="234"/>
      <c r="U32" s="234">
        <v>14170.503531455171</v>
      </c>
      <c r="V32" s="234">
        <v>14291.740549280237</v>
      </c>
      <c r="W32" s="234">
        <v>14234.242079568765</v>
      </c>
      <c r="X32" s="234">
        <v>14318.8761475785</v>
      </c>
      <c r="Y32" s="234">
        <v>14074.364046984387</v>
      </c>
      <c r="Z32" s="234">
        <v>14196.270951645405</v>
      </c>
      <c r="AA32" s="234">
        <v>13931.209686028962</v>
      </c>
      <c r="AB32" s="235"/>
      <c r="AC32" s="234"/>
      <c r="AD32" s="234">
        <f t="shared" si="0"/>
        <v>695.74087340751043</v>
      </c>
      <c r="AE32" s="234">
        <f t="shared" si="1"/>
        <v>642.01555059102509</v>
      </c>
      <c r="AF32" s="234">
        <f t="shared" si="2"/>
        <v>633.85839157439398</v>
      </c>
      <c r="AG32" s="234">
        <f t="shared" si="3"/>
        <v>675.51750801626213</v>
      </c>
      <c r="AH32" s="234">
        <f t="shared" si="4"/>
        <v>628.35901873397211</v>
      </c>
      <c r="AI32" s="234">
        <f t="shared" si="5"/>
        <v>616.97597122220884</v>
      </c>
      <c r="AJ32" s="234">
        <f t="shared" si="6"/>
        <v>439.26732258064516</v>
      </c>
      <c r="AK32" s="235"/>
      <c r="AL32" s="236">
        <f t="shared" si="7"/>
        <v>17.198965164223676</v>
      </c>
      <c r="AM32" s="236">
        <f t="shared" si="8"/>
        <v>8.8481363291579438</v>
      </c>
      <c r="AN32" s="236">
        <f t="shared" si="9"/>
        <v>19.989557376110167</v>
      </c>
      <c r="AO32" s="236">
        <f t="shared" si="10"/>
        <v>27.300360625903156</v>
      </c>
      <c r="AP32" s="236">
        <f t="shared" si="11"/>
        <v>9.7700721702106961</v>
      </c>
      <c r="AQ32" s="236">
        <f t="shared" si="12"/>
        <v>20.026020350158969</v>
      </c>
      <c r="AR32" s="236">
        <f t="shared" si="13"/>
        <v>22.232726627496227</v>
      </c>
      <c r="AS32" s="237"/>
      <c r="AT32" s="234">
        <f t="shared" si="14"/>
        <v>16009.909782624449</v>
      </c>
      <c r="AU32" s="234">
        <f t="shared" si="15"/>
        <v>16030.501229456262</v>
      </c>
      <c r="AV32" s="234">
        <f t="shared" si="16"/>
        <v>15786.393616710939</v>
      </c>
      <c r="AW32" s="234">
        <f t="shared" si="17"/>
        <v>15710.594244718779</v>
      </c>
      <c r="AX32" s="234">
        <f t="shared" si="18"/>
        <v>15431.270274378223</v>
      </c>
      <c r="AY32" s="234">
        <f t="shared" si="19"/>
        <v>15237.918581065158</v>
      </c>
      <c r="AZ32" s="234">
        <f t="shared" si="20"/>
        <v>13931.209686028962</v>
      </c>
      <c r="BA32" s="65"/>
      <c r="BB32" s="65"/>
    </row>
    <row r="33" spans="1:54" x14ac:dyDescent="0.35">
      <c r="A33" s="2" t="s">
        <v>32</v>
      </c>
      <c r="B33" s="2"/>
      <c r="C33" s="234">
        <v>12152.5903726</v>
      </c>
      <c r="D33" s="234">
        <v>12612.656849399998</v>
      </c>
      <c r="E33" s="234">
        <v>11484.382131</v>
      </c>
      <c r="F33" s="234">
        <v>11854.100890800002</v>
      </c>
      <c r="G33" s="234">
        <v>12949.0899042</v>
      </c>
      <c r="H33" s="234">
        <v>12260.0132376</v>
      </c>
      <c r="I33" s="234">
        <v>12021.570516</v>
      </c>
      <c r="J33" s="234"/>
      <c r="K33" s="234"/>
      <c r="L33" s="234">
        <v>3886.7102643314811</v>
      </c>
      <c r="M33" s="234">
        <v>4901.0848264914312</v>
      </c>
      <c r="N33" s="234">
        <v>2543.0591259243392</v>
      </c>
      <c r="O33" s="234">
        <v>1969.8398600272099</v>
      </c>
      <c r="P33" s="234">
        <v>3629.2258655348396</v>
      </c>
      <c r="Q33" s="234">
        <v>3558.1762593193603</v>
      </c>
      <c r="R33" s="234">
        <v>2788.8908788774861</v>
      </c>
      <c r="S33" s="234"/>
      <c r="T33" s="234"/>
      <c r="U33" s="234">
        <v>231315.70510545565</v>
      </c>
      <c r="V33" s="234">
        <v>234546.9414245105</v>
      </c>
      <c r="W33" s="234">
        <v>234555.44649083074</v>
      </c>
      <c r="X33" s="234">
        <v>238780.51597974368</v>
      </c>
      <c r="Y33" s="234">
        <v>249222.99343505019</v>
      </c>
      <c r="Z33" s="234">
        <v>259863.093766618</v>
      </c>
      <c r="AA33" s="234">
        <v>264726.11530562665</v>
      </c>
      <c r="AB33" s="235"/>
      <c r="AC33" s="234"/>
      <c r="AD33" s="234">
        <f t="shared" si="0"/>
        <v>13730.060830840273</v>
      </c>
      <c r="AE33" s="234">
        <f t="shared" si="1"/>
        <v>14147.136972844024</v>
      </c>
      <c r="AF33" s="234">
        <f t="shared" si="2"/>
        <v>12736.679322386519</v>
      </c>
      <c r="AG33" s="234">
        <f t="shared" si="3"/>
        <v>13006.25602958462</v>
      </c>
      <c r="AH33" s="234">
        <f t="shared" si="4"/>
        <v>14197.508708164103</v>
      </c>
      <c r="AI33" s="234">
        <f t="shared" si="5"/>
        <v>13159.588468947684</v>
      </c>
      <c r="AJ33" s="234">
        <f t="shared" si="6"/>
        <v>12021.570516</v>
      </c>
      <c r="AK33" s="235"/>
      <c r="AL33" s="236">
        <f t="shared" si="7"/>
        <v>4391.2257983649397</v>
      </c>
      <c r="AM33" s="236">
        <f t="shared" si="8"/>
        <v>5497.3602456488134</v>
      </c>
      <c r="AN33" s="236">
        <f t="shared" si="9"/>
        <v>2820.3631867434651</v>
      </c>
      <c r="AO33" s="236">
        <f t="shared" si="10"/>
        <v>2161.2977477422146</v>
      </c>
      <c r="AP33" s="236">
        <f t="shared" si="11"/>
        <v>3979.118703401155</v>
      </c>
      <c r="AQ33" s="236">
        <f t="shared" si="12"/>
        <v>3819.2565020254965</v>
      </c>
      <c r="AR33" s="236">
        <f t="shared" si="13"/>
        <v>2788.8908788774861</v>
      </c>
      <c r="AS33" s="237"/>
      <c r="AT33" s="234">
        <f t="shared" si="14"/>
        <v>261341.70615899135</v>
      </c>
      <c r="AU33" s="234">
        <f t="shared" si="15"/>
        <v>263082.37404017092</v>
      </c>
      <c r="AV33" s="234">
        <f t="shared" si="16"/>
        <v>260132.19267659192</v>
      </c>
      <c r="AW33" s="234">
        <f t="shared" si="17"/>
        <v>261988.70368305736</v>
      </c>
      <c r="AX33" s="234">
        <f t="shared" si="18"/>
        <v>273250.52538411971</v>
      </c>
      <c r="AY33" s="234">
        <f t="shared" si="19"/>
        <v>278930.47959756444</v>
      </c>
      <c r="AZ33" s="234">
        <f t="shared" si="20"/>
        <v>264726.11530562665</v>
      </c>
      <c r="BA33" s="65"/>
      <c r="BB33" s="65"/>
    </row>
    <row r="34" spans="1:54" x14ac:dyDescent="0.35">
      <c r="A34" s="2" t="s">
        <v>33</v>
      </c>
      <c r="B34" s="2"/>
      <c r="C34" s="234">
        <v>877.70831199999998</v>
      </c>
      <c r="D34" s="234">
        <v>996.99423200000001</v>
      </c>
      <c r="E34" s="234">
        <v>1106.19912</v>
      </c>
      <c r="F34" s="234">
        <v>1061.7057599999998</v>
      </c>
      <c r="G34" s="234">
        <v>1018.53444</v>
      </c>
      <c r="H34" s="234">
        <v>968.97300000000007</v>
      </c>
      <c r="I34" s="234">
        <v>898.07300000000009</v>
      </c>
      <c r="J34" s="234"/>
      <c r="K34" s="234"/>
      <c r="L34" s="234">
        <v>128.56446729957355</v>
      </c>
      <c r="M34" s="234">
        <v>59.480532871908636</v>
      </c>
      <c r="N34" s="234">
        <v>101.93431575900435</v>
      </c>
      <c r="O34" s="234">
        <v>98.423657933018347</v>
      </c>
      <c r="P34" s="234">
        <v>152.96960072971828</v>
      </c>
      <c r="Q34" s="234">
        <v>67.872806474885849</v>
      </c>
      <c r="R34" s="234">
        <v>58.875262697621082</v>
      </c>
      <c r="S34" s="234"/>
      <c r="T34" s="234"/>
      <c r="U34" s="234">
        <v>24050.315338617445</v>
      </c>
      <c r="V34" s="234">
        <v>25769.886818788789</v>
      </c>
      <c r="W34" s="234">
        <v>27569.586347026176</v>
      </c>
      <c r="X34" s="234">
        <v>28775.25165759946</v>
      </c>
      <c r="Y34" s="234">
        <v>29565.089937642668</v>
      </c>
      <c r="Z34" s="234">
        <v>30285.561509676569</v>
      </c>
      <c r="AA34" s="234">
        <v>31198.225061132151</v>
      </c>
      <c r="AB34" s="235"/>
      <c r="AC34" s="234"/>
      <c r="AD34" s="234">
        <f t="shared" ref="AD34:AD65" si="23">$BR$20/$BR$14*C34</f>
        <v>991.63948968979128</v>
      </c>
      <c r="AE34" s="234">
        <f t="shared" ref="AE34:AE65" si="24">$BR$20/$BR$15*D34</f>
        <v>1118.2904704103171</v>
      </c>
      <c r="AF34" s="234">
        <f t="shared" ref="AF34:AF65" si="25">$BR$20/$BR$16*E34</f>
        <v>1226.8229407061135</v>
      </c>
      <c r="AG34" s="234">
        <f t="shared" ref="AG34:AG65" si="26">$BR$20/$BR$17*F34</f>
        <v>1164.8978754147249</v>
      </c>
      <c r="AH34" s="234">
        <f t="shared" ref="AH34:AH65" si="27">$BR$20/$BR$18*G34</f>
        <v>1116.731113031718</v>
      </c>
      <c r="AI34" s="234">
        <f t="shared" ref="AI34:AI65" si="28">$BR$20/$BR$19*H34</f>
        <v>1040.0711378039111</v>
      </c>
      <c r="AJ34" s="234">
        <f t="shared" ref="AJ34:AJ65" si="29">$BR$20/$BR$20*I34</f>
        <v>898.07300000000009</v>
      </c>
      <c r="AK34" s="235"/>
      <c r="AL34" s="236">
        <f t="shared" si="7"/>
        <v>145.25281463346673</v>
      </c>
      <c r="AM34" s="236">
        <f t="shared" si="8"/>
        <v>66.717049056692076</v>
      </c>
      <c r="AN34" s="236">
        <f t="shared" si="9"/>
        <v>113.04959003974551</v>
      </c>
      <c r="AO34" s="236">
        <f t="shared" si="10"/>
        <v>107.98991051599712</v>
      </c>
      <c r="AP34" s="236">
        <f t="shared" si="11"/>
        <v>167.71736504355789</v>
      </c>
      <c r="AQ34" s="236">
        <f t="shared" si="12"/>
        <v>72.852955713192415</v>
      </c>
      <c r="AR34" s="236">
        <f t="shared" si="13"/>
        <v>58.875262697621082</v>
      </c>
      <c r="AS34" s="237"/>
      <c r="AT34" s="234">
        <f t="shared" si="14"/>
        <v>27172.173378329775</v>
      </c>
      <c r="AU34" s="234">
        <f t="shared" si="15"/>
        <v>28905.100880266626</v>
      </c>
      <c r="AV34" s="234">
        <f t="shared" si="16"/>
        <v>30575.870460202292</v>
      </c>
      <c r="AW34" s="234">
        <f t="shared" si="17"/>
        <v>31572.052053726875</v>
      </c>
      <c r="AX34" s="234">
        <f t="shared" si="18"/>
        <v>32415.453514705445</v>
      </c>
      <c r="AY34" s="234">
        <f t="shared" si="19"/>
        <v>32507.756581865175</v>
      </c>
      <c r="AZ34" s="234">
        <f t="shared" si="20"/>
        <v>31198.225061132151</v>
      </c>
      <c r="BA34" s="65"/>
      <c r="BB34" s="65"/>
    </row>
    <row r="35" spans="1:54" x14ac:dyDescent="0.35">
      <c r="A35" s="2" t="s">
        <v>34</v>
      </c>
      <c r="B35" s="2"/>
      <c r="C35" s="234">
        <v>6875.7561399999995</v>
      </c>
      <c r="D35" s="234">
        <v>7003.04666</v>
      </c>
      <c r="E35" s="234">
        <v>7452.2348599999996</v>
      </c>
      <c r="F35" s="234">
        <v>7643.9763599999997</v>
      </c>
      <c r="G35" s="234">
        <v>7923.7222000000002</v>
      </c>
      <c r="H35" s="238">
        <v>8269.887999999999</v>
      </c>
      <c r="I35" s="234">
        <v>8973.1784800000005</v>
      </c>
      <c r="J35" s="234"/>
      <c r="K35" s="234"/>
      <c r="L35" s="234">
        <v>277.0872669354689</v>
      </c>
      <c r="M35" s="234">
        <v>233.49492551316246</v>
      </c>
      <c r="N35" s="234">
        <v>364.46008743974068</v>
      </c>
      <c r="O35" s="234">
        <v>266.96751242295153</v>
      </c>
      <c r="P35" s="234">
        <v>211.72704657460801</v>
      </c>
      <c r="Q35" s="234">
        <v>268.29809138639268</v>
      </c>
      <c r="R35" s="234">
        <v>249.12547002489549</v>
      </c>
      <c r="S35" s="234"/>
      <c r="T35" s="234"/>
      <c r="U35" s="234">
        <v>158417.32248408423</v>
      </c>
      <c r="V35" s="234">
        <v>162096.82040311146</v>
      </c>
      <c r="W35" s="234">
        <v>163642.57076616355</v>
      </c>
      <c r="X35" s="234">
        <v>161333.08023925713</v>
      </c>
      <c r="Y35" s="234">
        <v>163790.24828624606</v>
      </c>
      <c r="Z35" s="234">
        <v>164061.17394183399</v>
      </c>
      <c r="AA35" s="234">
        <v>163393.83544875967</v>
      </c>
      <c r="AB35" s="235"/>
      <c r="AC35" s="234"/>
      <c r="AD35" s="234">
        <f t="shared" si="23"/>
        <v>7768.2656261560487</v>
      </c>
      <c r="AE35" s="234">
        <f t="shared" si="24"/>
        <v>7855.0508040620243</v>
      </c>
      <c r="AF35" s="234">
        <f t="shared" si="25"/>
        <v>8264.8526115061559</v>
      </c>
      <c r="AG35" s="234">
        <f t="shared" si="26"/>
        <v>8386.9299357332129</v>
      </c>
      <c r="AH35" s="234">
        <f t="shared" si="27"/>
        <v>8687.646449893371</v>
      </c>
      <c r="AI35" s="234">
        <f t="shared" si="28"/>
        <v>8876.6888465116263</v>
      </c>
      <c r="AJ35" s="234">
        <f t="shared" si="29"/>
        <v>8973.1784800000005</v>
      </c>
      <c r="AK35" s="235"/>
      <c r="AL35" s="236">
        <f t="shared" si="7"/>
        <v>313.05465862265567</v>
      </c>
      <c r="AM35" s="236">
        <f t="shared" si="8"/>
        <v>261.90236784693496</v>
      </c>
      <c r="AN35" s="236">
        <f t="shared" si="9"/>
        <v>404.20208998433293</v>
      </c>
      <c r="AO35" s="236">
        <f t="shared" si="10"/>
        <v>292.91532526511907</v>
      </c>
      <c r="AP35" s="236">
        <f t="shared" si="11"/>
        <v>232.13960283972372</v>
      </c>
      <c r="AQ35" s="236">
        <f t="shared" si="12"/>
        <v>287.98439293856813</v>
      </c>
      <c r="AR35" s="236">
        <f t="shared" si="13"/>
        <v>249.12547002489549</v>
      </c>
      <c r="AS35" s="237"/>
      <c r="AT35" s="234">
        <f t="shared" si="14"/>
        <v>178980.72819679574</v>
      </c>
      <c r="AU35" s="234">
        <f t="shared" si="15"/>
        <v>181817.83176114925</v>
      </c>
      <c r="AV35" s="234">
        <f t="shared" si="16"/>
        <v>181486.7289824395</v>
      </c>
      <c r="AW35" s="234">
        <f t="shared" si="17"/>
        <v>177013.79184834033</v>
      </c>
      <c r="AX35" s="234">
        <f t="shared" si="18"/>
        <v>179581.22876281041</v>
      </c>
      <c r="AY35" s="234">
        <f t="shared" si="19"/>
        <v>176099.11922326902</v>
      </c>
      <c r="AZ35" s="234">
        <f t="shared" si="20"/>
        <v>163393.83544875967</v>
      </c>
      <c r="BA35" s="65"/>
      <c r="BB35" s="65"/>
    </row>
    <row r="36" spans="1:54" x14ac:dyDescent="0.35">
      <c r="A36" s="2" t="s">
        <v>35</v>
      </c>
      <c r="B36" s="2"/>
      <c r="C36" s="234">
        <v>992.03841520000014</v>
      </c>
      <c r="D36" s="234">
        <v>1172.5172646400001</v>
      </c>
      <c r="E36" s="234">
        <v>1248.1428040000001</v>
      </c>
      <c r="F36" s="234">
        <v>1262.8183226666665</v>
      </c>
      <c r="G36" s="234">
        <v>1330.5715777600001</v>
      </c>
      <c r="H36" s="234">
        <v>1406.13201792</v>
      </c>
      <c r="I36" s="234">
        <v>1466.7267999999999</v>
      </c>
      <c r="J36" s="234"/>
      <c r="K36" s="234"/>
      <c r="L36" s="234">
        <v>46.080785081654113</v>
      </c>
      <c r="M36" s="234">
        <v>47.796659464621555</v>
      </c>
      <c r="N36" s="234">
        <v>53.945271229138648</v>
      </c>
      <c r="O36" s="234">
        <v>45.61624500175995</v>
      </c>
      <c r="P36" s="234">
        <v>86.069440429964189</v>
      </c>
      <c r="Q36" s="234">
        <v>126.973661956621</v>
      </c>
      <c r="R36" s="234">
        <v>52.097614642372747</v>
      </c>
      <c r="S36" s="234"/>
      <c r="T36" s="234"/>
      <c r="U36" s="234">
        <v>17374.393349817463</v>
      </c>
      <c r="V36" s="234">
        <v>18116.645744317946</v>
      </c>
      <c r="W36" s="234">
        <v>19892.61767922838</v>
      </c>
      <c r="X36" s="234">
        <v>21996.028613652394</v>
      </c>
      <c r="Y36" s="234">
        <v>22920.590482407457</v>
      </c>
      <c r="Z36" s="234">
        <v>24765.26369519877</v>
      </c>
      <c r="AA36" s="234">
        <v>24746.533774840391</v>
      </c>
      <c r="AB36" s="235"/>
      <c r="AC36" s="234"/>
      <c r="AD36" s="234">
        <f t="shared" si="23"/>
        <v>1120.8102445332629</v>
      </c>
      <c r="AE36" s="234">
        <f t="shared" si="24"/>
        <v>1315.167973247095</v>
      </c>
      <c r="AF36" s="234">
        <f t="shared" si="25"/>
        <v>1384.2446604228489</v>
      </c>
      <c r="AG36" s="234">
        <f t="shared" si="26"/>
        <v>1385.557502399899</v>
      </c>
      <c r="AH36" s="234">
        <f t="shared" si="27"/>
        <v>1458.8516800671896</v>
      </c>
      <c r="AI36" s="234">
        <f t="shared" si="28"/>
        <v>1509.3065831355093</v>
      </c>
      <c r="AJ36" s="234">
        <f t="shared" si="29"/>
        <v>1466.7267999999999</v>
      </c>
      <c r="AK36" s="235"/>
      <c r="AL36" s="236">
        <f t="shared" si="7"/>
        <v>52.062314527649626</v>
      </c>
      <c r="AM36" s="236">
        <f t="shared" si="8"/>
        <v>53.611693108304138</v>
      </c>
      <c r="AN36" s="236">
        <f t="shared" si="9"/>
        <v>59.827652264377839</v>
      </c>
      <c r="AO36" s="236">
        <f t="shared" si="10"/>
        <v>50.049899782918892</v>
      </c>
      <c r="AP36" s="236">
        <f t="shared" si="11"/>
        <v>94.367375549295176</v>
      </c>
      <c r="AQ36" s="236">
        <f t="shared" si="12"/>
        <v>136.29032084728055</v>
      </c>
      <c r="AR36" s="236">
        <f t="shared" si="13"/>
        <v>52.097614642372747</v>
      </c>
      <c r="AS36" s="237"/>
      <c r="AT36" s="234">
        <f t="shared" si="14"/>
        <v>19629.681432346617</v>
      </c>
      <c r="AU36" s="234">
        <f t="shared" si="15"/>
        <v>20320.751757037633</v>
      </c>
      <c r="AV36" s="234">
        <f t="shared" si="16"/>
        <v>22061.778280544451</v>
      </c>
      <c r="AW36" s="234">
        <f t="shared" si="17"/>
        <v>24133.924826408751</v>
      </c>
      <c r="AX36" s="234">
        <f t="shared" si="18"/>
        <v>25130.359382607701</v>
      </c>
      <c r="AY36" s="234">
        <f t="shared" si="19"/>
        <v>26582.408374102557</v>
      </c>
      <c r="AZ36" s="234">
        <f t="shared" si="20"/>
        <v>24746.533774840391</v>
      </c>
      <c r="BA36" s="65"/>
      <c r="BB36" s="65"/>
    </row>
    <row r="37" spans="1:54" x14ac:dyDescent="0.35">
      <c r="A37" s="2" t="s">
        <v>36</v>
      </c>
      <c r="B37" s="2"/>
      <c r="C37" s="234">
        <v>692.70500000000004</v>
      </c>
      <c r="D37" s="234">
        <v>681.322</v>
      </c>
      <c r="E37" s="234">
        <v>783.02099999999996</v>
      </c>
      <c r="F37" s="234">
        <v>707.52200000000005</v>
      </c>
      <c r="G37" s="234">
        <v>792.00499999999988</v>
      </c>
      <c r="H37" s="234">
        <v>818.81299999999987</v>
      </c>
      <c r="I37" s="234">
        <v>896.47199999999998</v>
      </c>
      <c r="J37" s="234"/>
      <c r="K37" s="234"/>
      <c r="L37" s="234">
        <v>78.777852614396551</v>
      </c>
      <c r="M37" s="234">
        <v>136.32878012874789</v>
      </c>
      <c r="N37" s="234">
        <v>197.67225622814851</v>
      </c>
      <c r="O37" s="234">
        <v>394.95755637057528</v>
      </c>
      <c r="P37" s="234">
        <v>606.24763940235459</v>
      </c>
      <c r="Q37" s="234">
        <v>192.57980237557075</v>
      </c>
      <c r="R37" s="234">
        <v>525.67100502224696</v>
      </c>
      <c r="S37" s="234"/>
      <c r="T37" s="234"/>
      <c r="U37" s="234">
        <v>13955.612999423116</v>
      </c>
      <c r="V37" s="234">
        <v>14211.224854888089</v>
      </c>
      <c r="W37" s="234">
        <v>14454.460913003773</v>
      </c>
      <c r="X37" s="234">
        <v>14827.582671251475</v>
      </c>
      <c r="Y37" s="234">
        <v>15235.587230257686</v>
      </c>
      <c r="Z37" s="234">
        <v>15450.069721650694</v>
      </c>
      <c r="AA37" s="234">
        <v>15420.934951159843</v>
      </c>
      <c r="AB37" s="235"/>
      <c r="AC37" s="234"/>
      <c r="AD37" s="234">
        <f t="shared" si="23"/>
        <v>782.62177002781641</v>
      </c>
      <c r="AE37" s="234">
        <f t="shared" si="24"/>
        <v>764.2129467012785</v>
      </c>
      <c r="AF37" s="234">
        <f t="shared" si="25"/>
        <v>868.40434826475155</v>
      </c>
      <c r="AG37" s="234">
        <f t="shared" si="26"/>
        <v>776.28935027081059</v>
      </c>
      <c r="AH37" s="234">
        <f t="shared" si="27"/>
        <v>868.36202139290026</v>
      </c>
      <c r="AI37" s="234">
        <f t="shared" si="28"/>
        <v>878.89318748678625</v>
      </c>
      <c r="AJ37" s="234">
        <f t="shared" si="29"/>
        <v>896.47199999999998</v>
      </c>
      <c r="AK37" s="235"/>
      <c r="AL37" s="236">
        <f t="shared" si="7"/>
        <v>89.003634234009382</v>
      </c>
      <c r="AM37" s="236">
        <f t="shared" si="8"/>
        <v>152.91480207945895</v>
      </c>
      <c r="AN37" s="236">
        <f t="shared" si="9"/>
        <v>219.22713035771491</v>
      </c>
      <c r="AO37" s="236">
        <f t="shared" si="10"/>
        <v>433.34531621555357</v>
      </c>
      <c r="AP37" s="236">
        <f t="shared" si="11"/>
        <v>664.69583603146793</v>
      </c>
      <c r="AQ37" s="236">
        <f t="shared" si="12"/>
        <v>206.7102944816958</v>
      </c>
      <c r="AR37" s="236">
        <f t="shared" si="13"/>
        <v>525.67100502224696</v>
      </c>
      <c r="AS37" s="237"/>
      <c r="AT37" s="234">
        <f t="shared" si="14"/>
        <v>15767.125323812767</v>
      </c>
      <c r="AU37" s="234">
        <f t="shared" si="15"/>
        <v>15940.189840616442</v>
      </c>
      <c r="AV37" s="234">
        <f t="shared" si="16"/>
        <v>16030.625881905298</v>
      </c>
      <c r="AW37" s="234">
        <f t="shared" si="17"/>
        <v>16268.744318837487</v>
      </c>
      <c r="AX37" s="234">
        <f t="shared" si="18"/>
        <v>16704.446719874781</v>
      </c>
      <c r="AY37" s="234">
        <f t="shared" si="19"/>
        <v>16583.714504477415</v>
      </c>
      <c r="AZ37" s="234">
        <f t="shared" si="20"/>
        <v>15420.934951159843</v>
      </c>
      <c r="BA37" s="65"/>
      <c r="BB37" s="65"/>
    </row>
    <row r="38" spans="1:54" x14ac:dyDescent="0.35">
      <c r="A38" s="2" t="s">
        <v>37</v>
      </c>
      <c r="B38" s="2"/>
      <c r="C38" s="234">
        <v>5425.3910800000003</v>
      </c>
      <c r="D38" s="234">
        <v>5559.2809200000002</v>
      </c>
      <c r="E38" s="234">
        <v>6357.4913500000002</v>
      </c>
      <c r="F38" s="234">
        <v>5964.2824600000004</v>
      </c>
      <c r="G38" s="234">
        <v>6456.7628400000003</v>
      </c>
      <c r="H38" s="234">
        <v>6723.6409899999999</v>
      </c>
      <c r="I38" s="234">
        <v>7544.0533599999999</v>
      </c>
      <c r="J38" s="234"/>
      <c r="K38" s="234"/>
      <c r="L38" s="234">
        <v>1247.7857868151179</v>
      </c>
      <c r="M38" s="234">
        <v>733.35900344843117</v>
      </c>
      <c r="N38" s="234">
        <v>991.96630062876454</v>
      </c>
      <c r="O38" s="234">
        <v>1711.4462243432638</v>
      </c>
      <c r="P38" s="234">
        <v>1505.5148845902636</v>
      </c>
      <c r="Q38" s="234">
        <v>1067.1032212648854</v>
      </c>
      <c r="R38" s="234">
        <v>1258.3460425396979</v>
      </c>
      <c r="S38" s="234"/>
      <c r="T38" s="234"/>
      <c r="U38" s="234">
        <v>125089.46577482058</v>
      </c>
      <c r="V38" s="234">
        <v>126424.23739662521</v>
      </c>
      <c r="W38" s="234">
        <v>129922.3793796691</v>
      </c>
      <c r="X38" s="234">
        <v>127362.20543848469</v>
      </c>
      <c r="Y38" s="234">
        <v>133939.88699262997</v>
      </c>
      <c r="Z38" s="234">
        <v>143447.27631916598</v>
      </c>
      <c r="AA38" s="234">
        <v>145046.28047435285</v>
      </c>
      <c r="AB38" s="235"/>
      <c r="AC38" s="234"/>
      <c r="AD38" s="234">
        <f t="shared" si="23"/>
        <v>6129.6355160172461</v>
      </c>
      <c r="AE38" s="234">
        <f t="shared" si="24"/>
        <v>6235.6337435359419</v>
      </c>
      <c r="AF38" s="234">
        <f t="shared" si="25"/>
        <v>7050.7344405776421</v>
      </c>
      <c r="AG38" s="234">
        <f t="shared" si="26"/>
        <v>6543.9787818682553</v>
      </c>
      <c r="AH38" s="234">
        <f t="shared" si="27"/>
        <v>7079.2578726106076</v>
      </c>
      <c r="AI38" s="234">
        <f t="shared" si="28"/>
        <v>7216.9863707805225</v>
      </c>
      <c r="AJ38" s="234">
        <f t="shared" si="29"/>
        <v>7544.0533599999999</v>
      </c>
      <c r="AK38" s="235"/>
      <c r="AL38" s="236">
        <f t="shared" si="7"/>
        <v>1409.7549766391164</v>
      </c>
      <c r="AM38" s="236">
        <f t="shared" si="8"/>
        <v>822.58087220908567</v>
      </c>
      <c r="AN38" s="236">
        <f t="shared" si="9"/>
        <v>1100.1337752092459</v>
      </c>
      <c r="AO38" s="236">
        <f t="shared" si="10"/>
        <v>1877.7896341299127</v>
      </c>
      <c r="AP38" s="236">
        <f t="shared" si="11"/>
        <v>1650.6612312042228</v>
      </c>
      <c r="AQ38" s="236">
        <f t="shared" si="12"/>
        <v>1145.4016381211738</v>
      </c>
      <c r="AR38" s="236">
        <f t="shared" si="13"/>
        <v>1258.3460425396979</v>
      </c>
      <c r="AS38" s="237"/>
      <c r="AT38" s="234">
        <f t="shared" si="14"/>
        <v>141326.73954500695</v>
      </c>
      <c r="AU38" s="234">
        <f t="shared" si="15"/>
        <v>141805.25360304955</v>
      </c>
      <c r="AV38" s="234">
        <f t="shared" si="16"/>
        <v>144089.56999902602</v>
      </c>
      <c r="AW38" s="234">
        <f t="shared" si="17"/>
        <v>139741.12989970454</v>
      </c>
      <c r="AX38" s="234">
        <f t="shared" si="18"/>
        <v>146853.00094577283</v>
      </c>
      <c r="AY38" s="234">
        <f t="shared" si="19"/>
        <v>153972.6823101851</v>
      </c>
      <c r="AZ38" s="234">
        <f t="shared" si="20"/>
        <v>145046.28047435285</v>
      </c>
      <c r="BA38" s="65"/>
      <c r="BB38" s="65"/>
    </row>
    <row r="39" spans="1:54" x14ac:dyDescent="0.35">
      <c r="A39" s="2" t="s">
        <v>38</v>
      </c>
      <c r="B39" s="2"/>
      <c r="C39" s="234">
        <v>366.28500000000003</v>
      </c>
      <c r="D39" s="234">
        <v>404.22199999999998</v>
      </c>
      <c r="E39" s="234">
        <v>405.137</v>
      </c>
      <c r="F39" s="234">
        <v>423.86</v>
      </c>
      <c r="G39" s="234">
        <v>443.01799999999997</v>
      </c>
      <c r="H39" s="234">
        <v>469.60500000000002</v>
      </c>
      <c r="I39" s="234">
        <v>545.61299999999994</v>
      </c>
      <c r="J39" s="234"/>
      <c r="K39" s="234"/>
      <c r="L39" s="234">
        <v>69.793131388710307</v>
      </c>
      <c r="M39" s="234">
        <v>55.189479539124946</v>
      </c>
      <c r="N39" s="234">
        <v>61.289682180398707</v>
      </c>
      <c r="O39" s="234">
        <v>57.65045782368361</v>
      </c>
      <c r="P39" s="234">
        <v>61.195608350017942</v>
      </c>
      <c r="Q39" s="234">
        <v>77.19518515981737</v>
      </c>
      <c r="R39" s="234">
        <v>85.593043019424186</v>
      </c>
      <c r="S39" s="234"/>
      <c r="T39" s="234"/>
      <c r="U39" s="234">
        <v>4257.6802837029145</v>
      </c>
      <c r="V39" s="234">
        <v>4113.6462946190395</v>
      </c>
      <c r="W39" s="234">
        <v>4161.1913427525005</v>
      </c>
      <c r="X39" s="234">
        <v>4119.4284533528253</v>
      </c>
      <c r="Y39" s="234">
        <v>3931.8003550541484</v>
      </c>
      <c r="Z39" s="234">
        <v>3722.1918219503345</v>
      </c>
      <c r="AA39" s="234">
        <v>3815.8271295643044</v>
      </c>
      <c r="AB39" s="235"/>
      <c r="AC39" s="234"/>
      <c r="AD39" s="234">
        <f t="shared" si="23"/>
        <v>413.83072885952708</v>
      </c>
      <c r="AE39" s="234">
        <f t="shared" si="24"/>
        <v>453.40042702493707</v>
      </c>
      <c r="AF39" s="234">
        <f t="shared" si="25"/>
        <v>449.31455534773227</v>
      </c>
      <c r="AG39" s="234">
        <f t="shared" si="26"/>
        <v>465.05692261977117</v>
      </c>
      <c r="AH39" s="234">
        <f t="shared" si="27"/>
        <v>485.72926432716957</v>
      </c>
      <c r="AI39" s="234">
        <f t="shared" si="28"/>
        <v>504.06214277219868</v>
      </c>
      <c r="AJ39" s="234">
        <f t="shared" si="29"/>
        <v>545.61299999999994</v>
      </c>
      <c r="AK39" s="235"/>
      <c r="AL39" s="236">
        <f t="shared" si="7"/>
        <v>78.852648707915208</v>
      </c>
      <c r="AM39" s="236">
        <f t="shared" si="8"/>
        <v>61.90393791115595</v>
      </c>
      <c r="AN39" s="236">
        <f t="shared" si="9"/>
        <v>67.972923471047267</v>
      </c>
      <c r="AO39" s="236">
        <f t="shared" si="10"/>
        <v>63.253773658998746</v>
      </c>
      <c r="AP39" s="236">
        <f t="shared" si="11"/>
        <v>67.095462992266249</v>
      </c>
      <c r="AQ39" s="236">
        <f t="shared" si="12"/>
        <v>82.859361470500048</v>
      </c>
      <c r="AR39" s="236">
        <f t="shared" si="13"/>
        <v>85.593043019424186</v>
      </c>
      <c r="AS39" s="237"/>
      <c r="AT39" s="234">
        <f t="shared" si="14"/>
        <v>4810.3496868711936</v>
      </c>
      <c r="AU39" s="234">
        <f t="shared" si="15"/>
        <v>4614.1204254341001</v>
      </c>
      <c r="AV39" s="234">
        <f t="shared" si="16"/>
        <v>4614.9421995168859</v>
      </c>
      <c r="AW39" s="234">
        <f t="shared" si="17"/>
        <v>4519.814843270392</v>
      </c>
      <c r="AX39" s="234">
        <f t="shared" si="18"/>
        <v>4310.8643304374891</v>
      </c>
      <c r="AY39" s="234">
        <f t="shared" si="19"/>
        <v>3995.3066632200253</v>
      </c>
      <c r="AZ39" s="234">
        <f t="shared" si="20"/>
        <v>3815.8271295643044</v>
      </c>
      <c r="BA39" s="65"/>
      <c r="BB39" s="65"/>
    </row>
    <row r="40" spans="1:54" x14ac:dyDescent="0.35">
      <c r="A40" s="2" t="s">
        <v>39</v>
      </c>
      <c r="B40" s="2"/>
      <c r="C40" s="234">
        <v>3664.6264500000002</v>
      </c>
      <c r="D40" s="234">
        <v>3112.2679199999998</v>
      </c>
      <c r="E40" s="234">
        <v>4083.5623799999998</v>
      </c>
      <c r="F40" s="234">
        <v>4509.7428900000004</v>
      </c>
      <c r="G40" s="234">
        <v>4371.2652699999999</v>
      </c>
      <c r="H40" s="234">
        <v>4256.9029300000002</v>
      </c>
      <c r="I40" s="234">
        <v>4203.7963199999995</v>
      </c>
      <c r="J40" s="234"/>
      <c r="K40" s="234"/>
      <c r="L40" s="234">
        <v>1072.6736038032698</v>
      </c>
      <c r="M40" s="234">
        <v>443.00769333063869</v>
      </c>
      <c r="N40" s="234">
        <v>441.95097062151711</v>
      </c>
      <c r="O40" s="234">
        <v>1963.8548303481191</v>
      </c>
      <c r="P40" s="234">
        <v>934.12581403776653</v>
      </c>
      <c r="Q40" s="234">
        <v>372.00740825228308</v>
      </c>
      <c r="R40" s="234">
        <v>486.55508993650125</v>
      </c>
      <c r="S40" s="234"/>
      <c r="T40" s="234"/>
      <c r="U40" s="234">
        <v>65877.182499999995</v>
      </c>
      <c r="V40" s="234">
        <v>67831.039999999994</v>
      </c>
      <c r="W40" s="234">
        <v>68735.352629999994</v>
      </c>
      <c r="X40" s="234">
        <v>71731.820519999994</v>
      </c>
      <c r="Y40" s="234">
        <v>84873.455900000001</v>
      </c>
      <c r="Z40" s="234">
        <v>94071.685280000005</v>
      </c>
      <c r="AA40" s="234">
        <v>96176.613519999999</v>
      </c>
      <c r="AB40" s="235"/>
      <c r="AC40" s="234"/>
      <c r="AD40" s="234">
        <f t="shared" si="23"/>
        <v>4140.3143311940194</v>
      </c>
      <c r="AE40" s="234">
        <f t="shared" si="24"/>
        <v>3490.912429170141</v>
      </c>
      <c r="AF40" s="234">
        <f t="shared" si="25"/>
        <v>4528.8483031775104</v>
      </c>
      <c r="AG40" s="234">
        <f t="shared" si="26"/>
        <v>4948.0657533850645</v>
      </c>
      <c r="AH40" s="234">
        <f t="shared" si="27"/>
        <v>4792.6979575909018</v>
      </c>
      <c r="AI40" s="234">
        <f t="shared" si="28"/>
        <v>4569.2520575144026</v>
      </c>
      <c r="AJ40" s="234">
        <f t="shared" si="29"/>
        <v>4203.7963199999995</v>
      </c>
      <c r="AK40" s="235"/>
      <c r="AL40" s="236">
        <f t="shared" si="7"/>
        <v>1211.9123067837413</v>
      </c>
      <c r="AM40" s="236">
        <f t="shared" si="8"/>
        <v>496.90486250487101</v>
      </c>
      <c r="AN40" s="236">
        <f t="shared" si="9"/>
        <v>490.14285007369273</v>
      </c>
      <c r="AO40" s="236">
        <f t="shared" si="10"/>
        <v>2154.7310052226421</v>
      </c>
      <c r="AP40" s="236">
        <f t="shared" si="11"/>
        <v>1024.1846706941542</v>
      </c>
      <c r="AQ40" s="236">
        <f t="shared" si="12"/>
        <v>399.30335352216844</v>
      </c>
      <c r="AR40" s="236">
        <f t="shared" si="13"/>
        <v>486.55508993650125</v>
      </c>
      <c r="AS40" s="237"/>
      <c r="AT40" s="234">
        <f t="shared" si="14"/>
        <v>74428.388957197487</v>
      </c>
      <c r="AU40" s="234">
        <f t="shared" si="15"/>
        <v>76083.494964513535</v>
      </c>
      <c r="AV40" s="234">
        <f t="shared" si="16"/>
        <v>76230.495865887409</v>
      </c>
      <c r="AW40" s="234">
        <f t="shared" si="17"/>
        <v>78703.769416658688</v>
      </c>
      <c r="AX40" s="234">
        <f t="shared" si="18"/>
        <v>93056.086423602363</v>
      </c>
      <c r="AY40" s="234">
        <f t="shared" si="19"/>
        <v>100974.17032703805</v>
      </c>
      <c r="AZ40" s="234">
        <f t="shared" si="20"/>
        <v>96176.613519999999</v>
      </c>
      <c r="BA40" s="65"/>
      <c r="BB40" s="65"/>
    </row>
    <row r="41" spans="1:54" x14ac:dyDescent="0.35">
      <c r="A41" s="2" t="s">
        <v>40</v>
      </c>
      <c r="B41" s="2"/>
      <c r="C41" s="234">
        <v>557.79899999999998</v>
      </c>
      <c r="D41" s="234">
        <v>548.04674</v>
      </c>
      <c r="E41" s="234">
        <v>1034.8468800000001</v>
      </c>
      <c r="F41" s="234">
        <v>1075.5916299999999</v>
      </c>
      <c r="G41" s="234">
        <v>921.29129</v>
      </c>
      <c r="H41" s="234">
        <v>831.60306000000003</v>
      </c>
      <c r="I41" s="274">
        <v>815.98106000000007</v>
      </c>
      <c r="J41" s="234"/>
      <c r="K41" s="234"/>
      <c r="L41" s="234">
        <v>447.88124010082674</v>
      </c>
      <c r="M41" s="234">
        <v>129.24867829876888</v>
      </c>
      <c r="N41" s="234">
        <v>219.81830697252855</v>
      </c>
      <c r="O41" s="234">
        <v>237.49595162608412</v>
      </c>
      <c r="P41" s="234">
        <v>163.86962788701953</v>
      </c>
      <c r="Q41" s="234">
        <v>155.72302373105026</v>
      </c>
      <c r="R41" s="234">
        <v>436.67604368746288</v>
      </c>
      <c r="S41" s="234"/>
      <c r="T41" s="234"/>
      <c r="U41" s="234">
        <v>10140.541075213356</v>
      </c>
      <c r="V41" s="234">
        <v>9719.6258404475684</v>
      </c>
      <c r="W41" s="234">
        <v>9335.386189825389</v>
      </c>
      <c r="X41" s="234">
        <v>8754.9403712748208</v>
      </c>
      <c r="Y41" s="234">
        <v>8470.4535777290457</v>
      </c>
      <c r="Z41" s="234">
        <v>8151.2214414737482</v>
      </c>
      <c r="AA41" s="234">
        <v>7596.6115591426142</v>
      </c>
      <c r="AB41" s="235"/>
      <c r="AC41" s="237"/>
      <c r="AD41" s="234">
        <f t="shared" si="23"/>
        <v>630.20425823365781</v>
      </c>
      <c r="AE41" s="234">
        <f t="shared" si="24"/>
        <v>614.72316189030948</v>
      </c>
      <c r="AF41" s="234">
        <f t="shared" si="25"/>
        <v>1147.6902029194769</v>
      </c>
      <c r="AG41" s="234">
        <f t="shared" si="26"/>
        <v>1180.1333776326699</v>
      </c>
      <c r="AH41" s="234">
        <f t="shared" si="27"/>
        <v>1010.1127731214738</v>
      </c>
      <c r="AI41" s="234">
        <f t="shared" si="28"/>
        <v>892.62171475924947</v>
      </c>
      <c r="AJ41" s="234">
        <f t="shared" si="29"/>
        <v>815.98106000000007</v>
      </c>
      <c r="AK41" s="235"/>
      <c r="AL41" s="236">
        <f t="shared" si="7"/>
        <v>506.01859217121637</v>
      </c>
      <c r="AM41" s="236">
        <f t="shared" si="8"/>
        <v>144.9733214250351</v>
      </c>
      <c r="AN41" s="236">
        <f t="shared" si="9"/>
        <v>243.78806392566707</v>
      </c>
      <c r="AO41" s="236">
        <f t="shared" si="10"/>
        <v>260.57928655188203</v>
      </c>
      <c r="AP41" s="236">
        <f t="shared" si="11"/>
        <v>179.66826133278789</v>
      </c>
      <c r="AQ41" s="236">
        <f t="shared" si="12"/>
        <v>167.14915944429711</v>
      </c>
      <c r="AR41" s="236">
        <f t="shared" si="13"/>
        <v>436.67604368746288</v>
      </c>
      <c r="AS41" s="237"/>
      <c r="AT41" s="234">
        <f t="shared" si="14"/>
        <v>11456.836900734443</v>
      </c>
      <c r="AU41" s="234">
        <f t="shared" si="15"/>
        <v>10902.134239555346</v>
      </c>
      <c r="AV41" s="234">
        <f t="shared" si="16"/>
        <v>10353.34934819766</v>
      </c>
      <c r="AW41" s="234">
        <f t="shared" si="17"/>
        <v>9605.873700714068</v>
      </c>
      <c r="AX41" s="234">
        <f t="shared" si="18"/>
        <v>9287.0880750393226</v>
      </c>
      <c r="AY41" s="234">
        <f t="shared" si="19"/>
        <v>8749.3151606135962</v>
      </c>
      <c r="AZ41" s="234">
        <f t="shared" si="20"/>
        <v>7596.6115591426142</v>
      </c>
      <c r="BA41" s="65"/>
      <c r="BB41" s="65"/>
    </row>
    <row r="42" spans="1:54" x14ac:dyDescent="0.35">
      <c r="A42" s="2" t="s">
        <v>41</v>
      </c>
      <c r="B42" s="2"/>
      <c r="C42" s="234">
        <v>1017.2139500000001</v>
      </c>
      <c r="D42" s="234">
        <v>981.20573000000013</v>
      </c>
      <c r="E42" s="234">
        <v>1067.65481</v>
      </c>
      <c r="F42" s="234">
        <v>1022.15173</v>
      </c>
      <c r="G42" s="234">
        <v>1041.5288800000001</v>
      </c>
      <c r="H42" s="234">
        <v>1126.28558</v>
      </c>
      <c r="I42" s="234">
        <v>1214.2836299999999</v>
      </c>
      <c r="J42" s="234"/>
      <c r="K42" s="234"/>
      <c r="L42" s="234">
        <v>9.8092026272635575</v>
      </c>
      <c r="M42" s="234">
        <v>43.121628141792606</v>
      </c>
      <c r="N42" s="234">
        <v>16.154534922550141</v>
      </c>
      <c r="O42" s="234">
        <v>33.994282422805469</v>
      </c>
      <c r="P42" s="234">
        <v>23.528737389391267</v>
      </c>
      <c r="Q42" s="234">
        <v>32.133765410958908</v>
      </c>
      <c r="R42" s="234">
        <v>10.536885579174589</v>
      </c>
      <c r="S42" s="234"/>
      <c r="T42" s="234"/>
      <c r="U42" s="234">
        <v>18037.184140511312</v>
      </c>
      <c r="V42" s="234">
        <v>19524.895602995766</v>
      </c>
      <c r="W42" s="234">
        <v>19938.698096090255</v>
      </c>
      <c r="X42" s="234">
        <v>20393.385698307669</v>
      </c>
      <c r="Y42" s="234">
        <v>21265.781526284984</v>
      </c>
      <c r="Z42" s="234">
        <v>22596.030817466126</v>
      </c>
      <c r="AA42" s="234">
        <v>22483.327721296715</v>
      </c>
      <c r="AB42" s="235"/>
      <c r="AC42" s="234"/>
      <c r="AD42" s="234">
        <f t="shared" si="23"/>
        <v>1149.2536968059806</v>
      </c>
      <c r="AE42" s="234">
        <f t="shared" si="24"/>
        <v>1100.5811088493829</v>
      </c>
      <c r="AF42" s="234">
        <f t="shared" si="25"/>
        <v>1184.0756243444009</v>
      </c>
      <c r="AG42" s="234">
        <f t="shared" si="26"/>
        <v>1121.4994054741549</v>
      </c>
      <c r="AH42" s="234">
        <f t="shared" si="27"/>
        <v>1141.9424417470643</v>
      </c>
      <c r="AI42" s="234">
        <f t="shared" si="28"/>
        <v>1208.9264867883192</v>
      </c>
      <c r="AJ42" s="234">
        <f t="shared" si="29"/>
        <v>1214.2836299999999</v>
      </c>
      <c r="AK42" s="235"/>
      <c r="AL42" s="236">
        <f t="shared" si="7"/>
        <v>11.082488971077893</v>
      </c>
      <c r="AM42" s="236">
        <f t="shared" si="8"/>
        <v>48.367888470937537</v>
      </c>
      <c r="AN42" s="236">
        <f t="shared" si="9"/>
        <v>17.91608190704633</v>
      </c>
      <c r="AO42" s="236">
        <f t="shared" si="10"/>
        <v>37.298344666204144</v>
      </c>
      <c r="AP42" s="236">
        <f t="shared" si="11"/>
        <v>25.797137594174931</v>
      </c>
      <c r="AQ42" s="236">
        <f t="shared" si="12"/>
        <v>34.491571955978131</v>
      </c>
      <c r="AR42" s="236">
        <f t="shared" si="13"/>
        <v>10.536885579174589</v>
      </c>
      <c r="AS42" s="237"/>
      <c r="AT42" s="234">
        <f t="shared" si="14"/>
        <v>20378.505970600214</v>
      </c>
      <c r="AU42" s="234">
        <f t="shared" si="15"/>
        <v>21900.332005718636</v>
      </c>
      <c r="AV42" s="234">
        <f t="shared" si="16"/>
        <v>22112.88346721595</v>
      </c>
      <c r="AW42" s="234">
        <f t="shared" si="17"/>
        <v>22375.513600370447</v>
      </c>
      <c r="AX42" s="234">
        <f t="shared" si="18"/>
        <v>23316.01067248897</v>
      </c>
      <c r="AY42" s="234">
        <f t="shared" si="19"/>
        <v>24254.008607230782</v>
      </c>
      <c r="AZ42" s="234">
        <f t="shared" si="20"/>
        <v>22483.327721296715</v>
      </c>
      <c r="BA42" s="65"/>
      <c r="BB42" s="65"/>
    </row>
    <row r="43" spans="1:54" x14ac:dyDescent="0.35">
      <c r="A43" s="2" t="s">
        <v>42</v>
      </c>
      <c r="B43" s="2"/>
      <c r="C43" s="234">
        <v>3614.6509999999998</v>
      </c>
      <c r="D43" s="234">
        <v>3826.0759999999991</v>
      </c>
      <c r="E43" s="234">
        <v>3497.4829999999997</v>
      </c>
      <c r="F43" s="234">
        <v>3265.0949999999998</v>
      </c>
      <c r="G43" s="234">
        <v>2396.1799999999998</v>
      </c>
      <c r="H43" s="234">
        <v>2570.2169999999996</v>
      </c>
      <c r="I43" s="234">
        <v>2508.7569999999987</v>
      </c>
      <c r="J43" s="234"/>
      <c r="K43" s="234"/>
      <c r="L43" s="234">
        <v>133.24896157313927</v>
      </c>
      <c r="M43" s="234">
        <v>391.68175527082042</v>
      </c>
      <c r="N43" s="234">
        <v>88.066524992000296</v>
      </c>
      <c r="O43" s="234">
        <v>128.14787509671399</v>
      </c>
      <c r="P43" s="234">
        <v>146.11823001237863</v>
      </c>
      <c r="Q43" s="234">
        <v>184.02406481237443</v>
      </c>
      <c r="R43" s="234">
        <v>136.50147808718162</v>
      </c>
      <c r="S43" s="234"/>
      <c r="T43" s="234"/>
      <c r="U43" s="234">
        <v>57649.095450573106</v>
      </c>
      <c r="V43" s="234">
        <v>58282.079682298958</v>
      </c>
      <c r="W43" s="234">
        <v>61669.898864030118</v>
      </c>
      <c r="X43" s="234">
        <v>68066.650959351915</v>
      </c>
      <c r="Y43" s="234">
        <v>67817.012325406467</v>
      </c>
      <c r="Z43" s="234">
        <v>67753.95450668296</v>
      </c>
      <c r="AA43" s="234">
        <v>66917.032109331063</v>
      </c>
      <c r="AB43" s="235"/>
      <c r="AC43" s="234"/>
      <c r="AD43" s="234">
        <f t="shared" si="23"/>
        <v>4083.8518036578575</v>
      </c>
      <c r="AE43" s="234">
        <f t="shared" si="24"/>
        <v>4291.5637749302687</v>
      </c>
      <c r="AF43" s="234">
        <f t="shared" si="25"/>
        <v>3878.8607779127865</v>
      </c>
      <c r="AG43" s="234">
        <f t="shared" si="26"/>
        <v>3582.4447524210864</v>
      </c>
      <c r="AH43" s="234">
        <f t="shared" si="27"/>
        <v>2627.1951672290452</v>
      </c>
      <c r="AI43" s="234">
        <f t="shared" si="28"/>
        <v>2758.8059931421772</v>
      </c>
      <c r="AJ43" s="234">
        <f t="shared" si="29"/>
        <v>2508.7569999999987</v>
      </c>
      <c r="AK43" s="235"/>
      <c r="AL43" s="236">
        <f t="shared" si="7"/>
        <v>150.54538102184731</v>
      </c>
      <c r="AM43" s="236">
        <f t="shared" si="8"/>
        <v>439.33451197032048</v>
      </c>
      <c r="AN43" s="236">
        <f t="shared" si="9"/>
        <v>97.669606868295332</v>
      </c>
      <c r="AO43" s="236">
        <f t="shared" si="10"/>
        <v>140.60316244217577</v>
      </c>
      <c r="AP43" s="236">
        <f t="shared" si="11"/>
        <v>160.20545523816375</v>
      </c>
      <c r="AQ43" s="236">
        <f t="shared" si="12"/>
        <v>197.52678193582994</v>
      </c>
      <c r="AR43" s="236">
        <f t="shared" si="13"/>
        <v>136.50147808718162</v>
      </c>
      <c r="AS43" s="237"/>
      <c r="AT43" s="234">
        <f t="shared" si="14"/>
        <v>65132.252722342208</v>
      </c>
      <c r="AU43" s="234">
        <f t="shared" si="15"/>
        <v>65372.789743892608</v>
      </c>
      <c r="AV43" s="234">
        <f t="shared" si="16"/>
        <v>68394.600311576854</v>
      </c>
      <c r="AW43" s="234">
        <f t="shared" si="17"/>
        <v>74682.364998325618</v>
      </c>
      <c r="AX43" s="234">
        <f t="shared" si="18"/>
        <v>74355.235014573394</v>
      </c>
      <c r="AY43" s="234">
        <f t="shared" si="19"/>
        <v>72725.383013231723</v>
      </c>
      <c r="AZ43" s="234">
        <f t="shared" si="20"/>
        <v>66917.032109331063</v>
      </c>
      <c r="BA43" s="65"/>
      <c r="BB43" s="65"/>
    </row>
    <row r="44" spans="1:54" x14ac:dyDescent="0.35">
      <c r="A44" s="2" t="s">
        <v>43</v>
      </c>
      <c r="B44" s="2"/>
      <c r="C44" s="234">
        <v>3611.1997699999997</v>
      </c>
      <c r="D44" s="234">
        <v>3571.3227999999999</v>
      </c>
      <c r="E44" s="234">
        <v>3653.6405500000001</v>
      </c>
      <c r="F44" s="234">
        <v>3814.1858099999999</v>
      </c>
      <c r="G44" s="234">
        <v>3836.4292799999998</v>
      </c>
      <c r="H44" s="234">
        <v>4198.4826599999997</v>
      </c>
      <c r="I44" s="234">
        <v>4132.7125900000001</v>
      </c>
      <c r="J44" s="234"/>
      <c r="K44" s="234"/>
      <c r="L44" s="234">
        <v>415.26316671452031</v>
      </c>
      <c r="M44" s="234">
        <v>448.92845364782829</v>
      </c>
      <c r="N44" s="234">
        <v>377.18965370670992</v>
      </c>
      <c r="O44" s="234">
        <v>235.64843471462143</v>
      </c>
      <c r="P44" s="234">
        <v>316.67223005022663</v>
      </c>
      <c r="Q44" s="234">
        <v>629.11228922945202</v>
      </c>
      <c r="R44" s="234">
        <v>329.19332852525412</v>
      </c>
      <c r="S44" s="234"/>
      <c r="T44" s="234"/>
      <c r="U44" s="234">
        <v>49419.096546408859</v>
      </c>
      <c r="V44" s="234">
        <v>53033.398443327467</v>
      </c>
      <c r="W44" s="234">
        <v>55373.110651039759</v>
      </c>
      <c r="X44" s="234">
        <v>57388.862475404276</v>
      </c>
      <c r="Y44" s="234">
        <v>60622.251621907111</v>
      </c>
      <c r="Z44" s="234">
        <v>63475.786832977028</v>
      </c>
      <c r="AA44" s="234">
        <v>63496.039507754118</v>
      </c>
      <c r="AB44" s="235"/>
      <c r="AC44" s="234"/>
      <c r="AD44" s="234">
        <f t="shared" si="23"/>
        <v>4079.9525857636991</v>
      </c>
      <c r="AE44" s="234">
        <f t="shared" si="24"/>
        <v>4005.816809980392</v>
      </c>
      <c r="AF44" s="234">
        <f t="shared" si="25"/>
        <v>4052.0462932876876</v>
      </c>
      <c r="AG44" s="234">
        <f t="shared" si="26"/>
        <v>4184.9042492771177</v>
      </c>
      <c r="AH44" s="234">
        <f t="shared" si="27"/>
        <v>4206.298551791604</v>
      </c>
      <c r="AI44" s="234">
        <f t="shared" si="28"/>
        <v>4506.5452156419124</v>
      </c>
      <c r="AJ44" s="234">
        <f t="shared" si="29"/>
        <v>4132.7125900000001</v>
      </c>
      <c r="AK44" s="235"/>
      <c r="AL44" s="236">
        <f t="shared" si="7"/>
        <v>469.16652046899338</v>
      </c>
      <c r="AM44" s="236">
        <f t="shared" si="8"/>
        <v>503.54595392524413</v>
      </c>
      <c r="AN44" s="236">
        <f t="shared" si="9"/>
        <v>418.31973267560227</v>
      </c>
      <c r="AO44" s="236">
        <f t="shared" si="10"/>
        <v>258.55220088837797</v>
      </c>
      <c r="AP44" s="236">
        <f t="shared" si="11"/>
        <v>347.20252751612981</v>
      </c>
      <c r="AQ44" s="236">
        <f t="shared" si="12"/>
        <v>675.27323719577259</v>
      </c>
      <c r="AR44" s="236">
        <f t="shared" si="13"/>
        <v>329.19332852525412</v>
      </c>
      <c r="AS44" s="237"/>
      <c r="AT44" s="234">
        <f t="shared" si="14"/>
        <v>55833.956463900286</v>
      </c>
      <c r="AU44" s="234">
        <f t="shared" si="15"/>
        <v>59485.543836773628</v>
      </c>
      <c r="AV44" s="234">
        <f t="shared" si="16"/>
        <v>61411.188290362785</v>
      </c>
      <c r="AW44" s="234">
        <f t="shared" si="17"/>
        <v>62966.752643469015</v>
      </c>
      <c r="AX44" s="234">
        <f t="shared" si="18"/>
        <v>66466.829072781475</v>
      </c>
      <c r="AY44" s="234">
        <f t="shared" si="19"/>
        <v>68133.305917061603</v>
      </c>
      <c r="AZ44" s="234">
        <f t="shared" si="20"/>
        <v>63496.039507754118</v>
      </c>
      <c r="BA44" s="65"/>
      <c r="BB44" s="65"/>
    </row>
    <row r="45" spans="1:54" x14ac:dyDescent="0.35">
      <c r="A45" s="2" t="s">
        <v>44</v>
      </c>
      <c r="B45" s="2"/>
      <c r="C45" s="234">
        <v>1378.11231</v>
      </c>
      <c r="D45" s="234">
        <v>1248.9400800000001</v>
      </c>
      <c r="E45" s="234">
        <v>1313.7634399999999</v>
      </c>
      <c r="F45" s="234">
        <v>1189.1169</v>
      </c>
      <c r="G45" s="234">
        <v>1205.8770400000001</v>
      </c>
      <c r="H45" s="234">
        <v>1157.8988899999999</v>
      </c>
      <c r="I45" s="234">
        <v>1142.2115699999999</v>
      </c>
      <c r="J45" s="234"/>
      <c r="K45" s="234"/>
      <c r="L45" s="234">
        <v>159.51108311878662</v>
      </c>
      <c r="M45" s="234">
        <v>100.087949943947</v>
      </c>
      <c r="N45" s="234">
        <v>147.33062505226746</v>
      </c>
      <c r="O45" s="234">
        <v>323.53031987608171</v>
      </c>
      <c r="P45" s="234">
        <v>475.34945889187429</v>
      </c>
      <c r="Q45" s="234">
        <v>529.95558343607308</v>
      </c>
      <c r="R45" s="234">
        <v>73.627564386127659</v>
      </c>
      <c r="S45" s="234"/>
      <c r="T45" s="234"/>
      <c r="U45" s="234">
        <v>14796.978851243301</v>
      </c>
      <c r="V45" s="234">
        <v>17195.412505243577</v>
      </c>
      <c r="W45" s="234">
        <v>17593.911880602525</v>
      </c>
      <c r="X45" s="234">
        <v>19913.432821246115</v>
      </c>
      <c r="Y45" s="234">
        <v>20776.823206339286</v>
      </c>
      <c r="Z45" s="234">
        <v>20560.291522811742</v>
      </c>
      <c r="AA45" s="234">
        <v>20117.29763492028</v>
      </c>
      <c r="AB45" s="235"/>
      <c r="AC45" s="234"/>
      <c r="AD45" s="234">
        <f t="shared" si="23"/>
        <v>1556.9985713244782</v>
      </c>
      <c r="AE45" s="234">
        <f t="shared" si="24"/>
        <v>1400.8885355090995</v>
      </c>
      <c r="AF45" s="234">
        <f t="shared" si="25"/>
        <v>1457.0208000644402</v>
      </c>
      <c r="AG45" s="234">
        <f t="shared" si="26"/>
        <v>1304.6926960533247</v>
      </c>
      <c r="AH45" s="234">
        <f t="shared" si="27"/>
        <v>1322.1353703646914</v>
      </c>
      <c r="AI45" s="234">
        <f t="shared" si="28"/>
        <v>1242.8594150551003</v>
      </c>
      <c r="AJ45" s="234">
        <f t="shared" si="29"/>
        <v>1142.2115699999999</v>
      </c>
      <c r="AK45" s="235"/>
      <c r="AL45" s="236">
        <f t="shared" si="7"/>
        <v>180.21646474253674</v>
      </c>
      <c r="AM45" s="236">
        <f t="shared" si="8"/>
        <v>112.26484269692422</v>
      </c>
      <c r="AN45" s="236">
        <f t="shared" si="9"/>
        <v>163.39607166085304</v>
      </c>
      <c r="AO45" s="236">
        <f t="shared" si="10"/>
        <v>354.97573476091338</v>
      </c>
      <c r="AP45" s="236">
        <f t="shared" si="11"/>
        <v>521.17779179597267</v>
      </c>
      <c r="AQ45" s="236">
        <f t="shared" si="12"/>
        <v>568.84093431900794</v>
      </c>
      <c r="AR45" s="236">
        <f t="shared" si="13"/>
        <v>73.627564386127659</v>
      </c>
      <c r="AS45" s="237"/>
      <c r="AT45" s="234">
        <f t="shared" si="14"/>
        <v>16717.704909917204</v>
      </c>
      <c r="AU45" s="234">
        <f t="shared" si="15"/>
        <v>19287.43950786296</v>
      </c>
      <c r="AV45" s="234">
        <f t="shared" si="16"/>
        <v>19512.413562474194</v>
      </c>
      <c r="AW45" s="234">
        <f t="shared" si="17"/>
        <v>21848.911873364475</v>
      </c>
      <c r="AX45" s="234">
        <f t="shared" si="18"/>
        <v>22779.911992449168</v>
      </c>
      <c r="AY45" s="234">
        <f t="shared" si="19"/>
        <v>22068.897479817206</v>
      </c>
      <c r="AZ45" s="234">
        <f t="shared" si="20"/>
        <v>20117.29763492028</v>
      </c>
      <c r="BA45" s="65"/>
      <c r="BB45" s="65"/>
    </row>
    <row r="46" spans="1:54" x14ac:dyDescent="0.35">
      <c r="A46" s="2" t="s">
        <v>45</v>
      </c>
      <c r="B46" s="2"/>
      <c r="C46" s="234">
        <v>882.06600000000003</v>
      </c>
      <c r="D46" s="234">
        <v>1142.943</v>
      </c>
      <c r="E46" s="234">
        <v>1181.163</v>
      </c>
      <c r="F46" s="234">
        <v>1370.568</v>
      </c>
      <c r="G46" s="234">
        <v>1378.8219999999999</v>
      </c>
      <c r="H46" s="234">
        <v>1553.5640000000001</v>
      </c>
      <c r="I46" s="234">
        <v>1346.8970000000002</v>
      </c>
      <c r="J46" s="234"/>
      <c r="K46" s="234"/>
      <c r="L46" s="234">
        <v>121.4341233194554</v>
      </c>
      <c r="M46" s="234">
        <v>140.147138698562</v>
      </c>
      <c r="N46" s="234">
        <v>209.60660674768008</v>
      </c>
      <c r="O46" s="234">
        <v>164.11042433522405</v>
      </c>
      <c r="P46" s="234">
        <v>449.82771169758507</v>
      </c>
      <c r="Q46" s="234">
        <v>185.51133773173507</v>
      </c>
      <c r="R46" s="234">
        <v>303.82898484869673</v>
      </c>
      <c r="S46" s="234"/>
      <c r="T46" s="234"/>
      <c r="U46" s="234">
        <v>17728.147655867477</v>
      </c>
      <c r="V46" s="234">
        <v>17974.598679634233</v>
      </c>
      <c r="W46" s="234">
        <v>18299.247720930554</v>
      </c>
      <c r="X46" s="234">
        <v>20174.951837885666</v>
      </c>
      <c r="Y46" s="234">
        <v>20939.406508423072</v>
      </c>
      <c r="Z46" s="234">
        <v>21249.663101113747</v>
      </c>
      <c r="AA46" s="234">
        <v>22493.29757692217</v>
      </c>
      <c r="AB46" s="235"/>
      <c r="AC46" s="234"/>
      <c r="AD46" s="234">
        <f t="shared" si="23"/>
        <v>996.56282862308751</v>
      </c>
      <c r="AE46" s="234">
        <f t="shared" si="24"/>
        <v>1281.9956466129074</v>
      </c>
      <c r="AF46" s="234">
        <f t="shared" si="25"/>
        <v>1309.9611443491794</v>
      </c>
      <c r="AG46" s="234">
        <f t="shared" si="26"/>
        <v>1503.7798714696705</v>
      </c>
      <c r="AH46" s="234">
        <f t="shared" si="27"/>
        <v>1511.7539145093801</v>
      </c>
      <c r="AI46" s="234">
        <f t="shared" si="28"/>
        <v>1667.5563479386892</v>
      </c>
      <c r="AJ46" s="234">
        <f t="shared" si="29"/>
        <v>1346.8970000000002</v>
      </c>
      <c r="AK46" s="235"/>
      <c r="AL46" s="236">
        <f t="shared" si="7"/>
        <v>137.19691432001835</v>
      </c>
      <c r="AM46" s="236">
        <f t="shared" si="8"/>
        <v>157.19770950678367</v>
      </c>
      <c r="AN46" s="236">
        <f t="shared" si="9"/>
        <v>232.46284419537304</v>
      </c>
      <c r="AO46" s="236">
        <f t="shared" si="10"/>
        <v>180.06107892031355</v>
      </c>
      <c r="AP46" s="236">
        <f t="shared" si="11"/>
        <v>493.19549877621705</v>
      </c>
      <c r="AQ46" s="236">
        <f t="shared" si="12"/>
        <v>199.12318311260614</v>
      </c>
      <c r="AR46" s="236">
        <f t="shared" si="13"/>
        <v>303.82898484869673</v>
      </c>
      <c r="AS46" s="237"/>
      <c r="AT46" s="234">
        <f t="shared" si="14"/>
        <v>20029.354916955253</v>
      </c>
      <c r="AU46" s="234">
        <f t="shared" si="15"/>
        <v>20161.422972891214</v>
      </c>
      <c r="AV46" s="234">
        <f t="shared" si="16"/>
        <v>20294.661689571465</v>
      </c>
      <c r="AW46" s="234">
        <f t="shared" si="17"/>
        <v>22135.849138227728</v>
      </c>
      <c r="AX46" s="234">
        <f t="shared" si="18"/>
        <v>22958.169913601447</v>
      </c>
      <c r="AY46" s="234">
        <f t="shared" si="19"/>
        <v>22808.85151549647</v>
      </c>
      <c r="AZ46" s="234">
        <f t="shared" si="20"/>
        <v>22493.29757692217</v>
      </c>
      <c r="BA46" s="65"/>
      <c r="BB46" s="65"/>
    </row>
    <row r="47" spans="1:54" x14ac:dyDescent="0.35">
      <c r="A47" s="2" t="s">
        <v>46</v>
      </c>
      <c r="B47" s="2"/>
      <c r="C47" s="234">
        <v>6352.2420000000002</v>
      </c>
      <c r="D47" s="234">
        <v>6199.8720000000012</v>
      </c>
      <c r="E47" s="234">
        <v>6449.78</v>
      </c>
      <c r="F47" s="234">
        <v>7684.5970000000007</v>
      </c>
      <c r="G47" s="234">
        <v>8128.1149999999998</v>
      </c>
      <c r="H47" s="234">
        <v>7890.1369999999997</v>
      </c>
      <c r="I47" s="234">
        <v>9170.4519999999993</v>
      </c>
      <c r="J47" s="234"/>
      <c r="K47" s="234"/>
      <c r="L47" s="234">
        <v>424.10553301146263</v>
      </c>
      <c r="M47" s="234">
        <v>319.87243979042097</v>
      </c>
      <c r="N47" s="234">
        <v>289.3700649830206</v>
      </c>
      <c r="O47" s="234">
        <v>266.67331183536862</v>
      </c>
      <c r="P47" s="234">
        <v>205.15110095559336</v>
      </c>
      <c r="Q47" s="234">
        <v>324.01594307990865</v>
      </c>
      <c r="R47" s="234">
        <v>643.34261090685891</v>
      </c>
      <c r="S47" s="234"/>
      <c r="T47" s="234"/>
      <c r="U47" s="234">
        <v>156862.85279495822</v>
      </c>
      <c r="V47" s="234">
        <v>160862.40162969637</v>
      </c>
      <c r="W47" s="234">
        <v>163232.59206426496</v>
      </c>
      <c r="X47" s="234">
        <v>165426.7201520151</v>
      </c>
      <c r="Y47" s="234">
        <v>167593.87880121844</v>
      </c>
      <c r="Z47" s="234">
        <v>169078.50858935402</v>
      </c>
      <c r="AA47" s="234">
        <v>172709.41439034042</v>
      </c>
      <c r="AB47" s="235"/>
      <c r="AC47" s="234"/>
      <c r="AD47" s="234">
        <f t="shared" si="23"/>
        <v>7176.7965839499302</v>
      </c>
      <c r="AE47" s="234">
        <f t="shared" si="24"/>
        <v>6954.1603680649532</v>
      </c>
      <c r="AF47" s="234">
        <f t="shared" si="25"/>
        <v>7153.0865677306601</v>
      </c>
      <c r="AG47" s="234">
        <f t="shared" si="26"/>
        <v>8431.4986844550695</v>
      </c>
      <c r="AH47" s="234">
        <f t="shared" si="27"/>
        <v>8911.7447131191784</v>
      </c>
      <c r="AI47" s="234">
        <f t="shared" si="28"/>
        <v>8469.0737172436566</v>
      </c>
      <c r="AJ47" s="234">
        <f t="shared" si="29"/>
        <v>9170.4519999999993</v>
      </c>
      <c r="AK47" s="235"/>
      <c r="AL47" s="236">
        <f t="shared" si="7"/>
        <v>479.15667264423007</v>
      </c>
      <c r="AM47" s="236">
        <f t="shared" si="8"/>
        <v>358.78873686856571</v>
      </c>
      <c r="AN47" s="236">
        <f t="shared" si="9"/>
        <v>320.92398886991384</v>
      </c>
      <c r="AO47" s="236">
        <f t="shared" si="10"/>
        <v>292.59252995559649</v>
      </c>
      <c r="AP47" s="236">
        <f t="shared" si="11"/>
        <v>224.92967180355936</v>
      </c>
      <c r="AQ47" s="236">
        <f t="shared" si="12"/>
        <v>347.79052727550499</v>
      </c>
      <c r="AR47" s="236">
        <f t="shared" si="13"/>
        <v>643.34261090685891</v>
      </c>
      <c r="AS47" s="237"/>
      <c r="AT47" s="234">
        <f t="shared" si="14"/>
        <v>177224.48012646509</v>
      </c>
      <c r="AU47" s="234">
        <f t="shared" si="15"/>
        <v>180433.23122235126</v>
      </c>
      <c r="AV47" s="234">
        <f t="shared" si="16"/>
        <v>181032.04476908548</v>
      </c>
      <c r="AW47" s="234">
        <f t="shared" si="17"/>
        <v>181505.31164294397</v>
      </c>
      <c r="AX47" s="234">
        <f t="shared" si="18"/>
        <v>183751.56642811952</v>
      </c>
      <c r="AY47" s="234">
        <f t="shared" si="19"/>
        <v>181484.59947461673</v>
      </c>
      <c r="AZ47" s="234">
        <f t="shared" si="20"/>
        <v>172709.41439034042</v>
      </c>
      <c r="BA47" s="65"/>
      <c r="BB47" s="65"/>
    </row>
    <row r="48" spans="1:54" x14ac:dyDescent="0.35">
      <c r="A48" s="2" t="s">
        <v>47</v>
      </c>
      <c r="B48" s="2"/>
      <c r="C48" s="234">
        <v>3090.1179999999999</v>
      </c>
      <c r="D48" s="234">
        <v>3082.3034199999997</v>
      </c>
      <c r="E48" s="234">
        <v>3197.12491</v>
      </c>
      <c r="F48" s="234">
        <v>3120.0219999999999</v>
      </c>
      <c r="G48" s="234">
        <v>2864.1227500000005</v>
      </c>
      <c r="H48" s="234">
        <v>3712.7747100000006</v>
      </c>
      <c r="I48" s="234">
        <v>3145.2085200000001</v>
      </c>
      <c r="J48" s="234"/>
      <c r="K48" s="234"/>
      <c r="L48" s="234">
        <v>504.42188478877205</v>
      </c>
      <c r="M48" s="234">
        <v>363.66050988103831</v>
      </c>
      <c r="N48" s="234">
        <v>340.33201097583958</v>
      </c>
      <c r="O48" s="234">
        <v>658.62246362591645</v>
      </c>
      <c r="P48" s="234">
        <v>470.22987222041081</v>
      </c>
      <c r="Q48" s="234">
        <v>1460.4721877819643</v>
      </c>
      <c r="R48" s="234">
        <v>636.00410574815317</v>
      </c>
      <c r="S48" s="234"/>
      <c r="T48" s="234"/>
      <c r="U48" s="234">
        <v>65341.875929531867</v>
      </c>
      <c r="V48" s="234">
        <v>69205.81763037476</v>
      </c>
      <c r="W48" s="234">
        <v>71275.130380272196</v>
      </c>
      <c r="X48" s="234">
        <v>75379.203974512318</v>
      </c>
      <c r="Y48" s="234">
        <v>81992.372824498816</v>
      </c>
      <c r="Z48" s="234">
        <v>85686.365016633354</v>
      </c>
      <c r="AA48" s="234">
        <v>86449.224027910357</v>
      </c>
      <c r="AB48" s="235"/>
      <c r="AC48" s="234"/>
      <c r="AD48" s="234">
        <f t="shared" si="23"/>
        <v>3491.2316480389427</v>
      </c>
      <c r="AE48" s="234">
        <f t="shared" si="24"/>
        <v>3457.3023903904882</v>
      </c>
      <c r="AF48" s="234">
        <f t="shared" si="25"/>
        <v>3545.7505913501077</v>
      </c>
      <c r="AG48" s="234">
        <f t="shared" si="26"/>
        <v>3423.2714335534934</v>
      </c>
      <c r="AH48" s="234">
        <f t="shared" si="27"/>
        <v>3140.252171018356</v>
      </c>
      <c r="AI48" s="234">
        <f t="shared" si="28"/>
        <v>3985.1985731690015</v>
      </c>
      <c r="AJ48" s="234">
        <f t="shared" si="29"/>
        <v>3145.2085200000001</v>
      </c>
      <c r="AK48" s="235"/>
      <c r="AL48" s="236">
        <f t="shared" si="7"/>
        <v>569.89851136364837</v>
      </c>
      <c r="AM48" s="236">
        <f t="shared" si="8"/>
        <v>407.90414789934528</v>
      </c>
      <c r="AN48" s="236">
        <f t="shared" si="9"/>
        <v>377.44300368075216</v>
      </c>
      <c r="AO48" s="236">
        <f t="shared" si="10"/>
        <v>722.63704077318187</v>
      </c>
      <c r="AP48" s="236">
        <f t="shared" si="11"/>
        <v>515.56462694129607</v>
      </c>
      <c r="AQ48" s="236">
        <f t="shared" si="12"/>
        <v>1567.6339486005852</v>
      </c>
      <c r="AR48" s="236">
        <f t="shared" si="13"/>
        <v>636.00410574815317</v>
      </c>
      <c r="AS48" s="237"/>
      <c r="AT48" s="234">
        <f t="shared" si="14"/>
        <v>73823.59676472409</v>
      </c>
      <c r="AU48" s="234">
        <f t="shared" si="15"/>
        <v>77625.530689130814</v>
      </c>
      <c r="AV48" s="234">
        <f t="shared" si="16"/>
        <v>79047.21986430182</v>
      </c>
      <c r="AW48" s="234">
        <f t="shared" si="17"/>
        <v>82705.659014567835</v>
      </c>
      <c r="AX48" s="234">
        <f t="shared" si="18"/>
        <v>89897.238785969923</v>
      </c>
      <c r="AY48" s="234">
        <f t="shared" si="19"/>
        <v>91973.579405340599</v>
      </c>
      <c r="AZ48" s="234">
        <f t="shared" si="20"/>
        <v>86449.224027910357</v>
      </c>
      <c r="BA48" s="65"/>
      <c r="BB48" s="65"/>
    </row>
    <row r="49" spans="1:54" x14ac:dyDescent="0.35">
      <c r="A49" s="2" t="s">
        <v>48</v>
      </c>
      <c r="B49" s="2"/>
      <c r="C49" s="234">
        <v>1027.4381700000001</v>
      </c>
      <c r="D49" s="234">
        <v>1172.6566399999999</v>
      </c>
      <c r="E49" s="234">
        <v>1263.6912399999999</v>
      </c>
      <c r="F49" s="234">
        <v>1306.3815999999999</v>
      </c>
      <c r="G49" s="234">
        <v>1445.3904</v>
      </c>
      <c r="H49" s="234">
        <v>1440.4488799999999</v>
      </c>
      <c r="I49" s="234">
        <v>1431.1915899999997</v>
      </c>
      <c r="J49" s="234"/>
      <c r="K49" s="234"/>
      <c r="L49" s="234">
        <v>118.36956202909877</v>
      </c>
      <c r="M49" s="234">
        <v>80.150707908517091</v>
      </c>
      <c r="N49" s="234">
        <v>185.47690894264346</v>
      </c>
      <c r="O49" s="234">
        <v>220.32648625467894</v>
      </c>
      <c r="P49" s="234">
        <v>592.33806006498617</v>
      </c>
      <c r="Q49" s="234">
        <v>257.5869093184931</v>
      </c>
      <c r="R49" s="234">
        <v>190.02333356524596</v>
      </c>
      <c r="S49" s="234"/>
      <c r="T49" s="234"/>
      <c r="U49" s="234">
        <v>26589.151026322794</v>
      </c>
      <c r="V49" s="234">
        <v>27849.368513126719</v>
      </c>
      <c r="W49" s="234">
        <v>30315.403535962763</v>
      </c>
      <c r="X49" s="234">
        <v>32098.327896563089</v>
      </c>
      <c r="Y49" s="234">
        <v>34218.481040770486</v>
      </c>
      <c r="Z49" s="234">
        <v>36340.533781501421</v>
      </c>
      <c r="AA49" s="234">
        <v>37047.522869884677</v>
      </c>
      <c r="AB49" s="235"/>
      <c r="AC49" s="234"/>
      <c r="AD49" s="234">
        <f t="shared" si="23"/>
        <v>1160.805074598192</v>
      </c>
      <c r="AE49" s="234">
        <f t="shared" si="24"/>
        <v>1315.3243052818202</v>
      </c>
      <c r="AF49" s="234">
        <f t="shared" si="25"/>
        <v>1401.4885522611471</v>
      </c>
      <c r="AG49" s="234">
        <f t="shared" si="26"/>
        <v>1433.3548970487727</v>
      </c>
      <c r="AH49" s="234">
        <f t="shared" si="27"/>
        <v>1584.7401587690645</v>
      </c>
      <c r="AI49" s="234">
        <f t="shared" si="28"/>
        <v>1546.141435901691</v>
      </c>
      <c r="AJ49" s="234">
        <f t="shared" si="29"/>
        <v>1431.1915899999997</v>
      </c>
      <c r="AK49" s="235"/>
      <c r="AL49" s="236">
        <f t="shared" si="7"/>
        <v>133.73455677760472</v>
      </c>
      <c r="AM49" s="236">
        <f t="shared" si="8"/>
        <v>89.901997397649453</v>
      </c>
      <c r="AN49" s="236">
        <f t="shared" si="9"/>
        <v>205.7019597539491</v>
      </c>
      <c r="AO49" s="236">
        <f t="shared" si="10"/>
        <v>241.74104107306258</v>
      </c>
      <c r="AP49" s="236">
        <f t="shared" si="11"/>
        <v>649.44523732297228</v>
      </c>
      <c r="AQ49" s="236">
        <f t="shared" si="12"/>
        <v>276.48728071708706</v>
      </c>
      <c r="AR49" s="236">
        <f t="shared" si="13"/>
        <v>190.02333356524596</v>
      </c>
      <c r="AS49" s="237"/>
      <c r="AT49" s="234">
        <f t="shared" si="14"/>
        <v>30040.563356346025</v>
      </c>
      <c r="AU49" s="234">
        <f t="shared" si="15"/>
        <v>31237.57632248243</v>
      </c>
      <c r="AV49" s="234">
        <f t="shared" si="16"/>
        <v>33621.101158245678</v>
      </c>
      <c r="AW49" s="234">
        <f t="shared" si="17"/>
        <v>35218.113511102682</v>
      </c>
      <c r="AX49" s="234">
        <f t="shared" si="18"/>
        <v>37517.476992642849</v>
      </c>
      <c r="AY49" s="234">
        <f t="shared" si="19"/>
        <v>39007.010843983939</v>
      </c>
      <c r="AZ49" s="234">
        <f t="shared" si="20"/>
        <v>37047.522869884677</v>
      </c>
      <c r="BA49" s="65"/>
      <c r="BB49" s="65"/>
    </row>
    <row r="50" spans="1:54" x14ac:dyDescent="0.35">
      <c r="A50" s="2" t="s">
        <v>49</v>
      </c>
      <c r="B50" s="2"/>
      <c r="C50" s="234">
        <v>2144.15452</v>
      </c>
      <c r="D50" s="234">
        <v>1911.88444</v>
      </c>
      <c r="E50" s="234">
        <v>1962.5327899999997</v>
      </c>
      <c r="F50" s="234">
        <v>2777.49982</v>
      </c>
      <c r="G50" s="234">
        <v>1991.3538599999999</v>
      </c>
      <c r="H50" s="234">
        <v>2122.3167199999998</v>
      </c>
      <c r="I50" s="234">
        <v>2615.5192200000001</v>
      </c>
      <c r="J50" s="234"/>
      <c r="K50" s="234"/>
      <c r="L50" s="234">
        <v>501.99169192403127</v>
      </c>
      <c r="M50" s="234">
        <v>343.85612412555076</v>
      </c>
      <c r="N50" s="234">
        <v>419.30995259450742</v>
      </c>
      <c r="O50" s="234">
        <v>1445.9826239971449</v>
      </c>
      <c r="P50" s="234">
        <v>426.14534024350513</v>
      </c>
      <c r="Q50" s="234">
        <v>493.09577231506853</v>
      </c>
      <c r="R50" s="234">
        <v>756.86591903979468</v>
      </c>
      <c r="S50" s="234"/>
      <c r="T50" s="234"/>
      <c r="U50" s="234">
        <v>36323.660000000003</v>
      </c>
      <c r="V50" s="234">
        <v>36777.32</v>
      </c>
      <c r="W50" s="234">
        <v>37466.080000000002</v>
      </c>
      <c r="X50" s="234">
        <v>39129.9</v>
      </c>
      <c r="Y50" s="234">
        <v>39774.050000000003</v>
      </c>
      <c r="Z50" s="234">
        <v>40021.42</v>
      </c>
      <c r="AA50" s="234">
        <v>41238.75</v>
      </c>
      <c r="AB50" s="235"/>
      <c r="AC50" s="234"/>
      <c r="AD50" s="234">
        <f t="shared" si="23"/>
        <v>2422.4771088061193</v>
      </c>
      <c r="AE50" s="234">
        <f t="shared" si="24"/>
        <v>2144.487983133854</v>
      </c>
      <c r="AF50" s="234">
        <f t="shared" si="25"/>
        <v>2176.5342289008267</v>
      </c>
      <c r="AG50" s="234">
        <f t="shared" si="26"/>
        <v>3047.4579315485498</v>
      </c>
      <c r="AH50" s="234">
        <f t="shared" si="27"/>
        <v>2183.3398314128758</v>
      </c>
      <c r="AI50" s="234">
        <f t="shared" si="28"/>
        <v>2278.041148464059</v>
      </c>
      <c r="AJ50" s="234">
        <f t="shared" si="29"/>
        <v>2615.5192200000001</v>
      </c>
      <c r="AK50" s="235"/>
      <c r="AL50" s="236">
        <f t="shared" si="7"/>
        <v>567.15286662120764</v>
      </c>
      <c r="AM50" s="236">
        <f t="shared" si="8"/>
        <v>385.69032243090305</v>
      </c>
      <c r="AN50" s="236">
        <f t="shared" si="9"/>
        <v>465.03297625958578</v>
      </c>
      <c r="AO50" s="236">
        <f t="shared" si="10"/>
        <v>1586.5243931434291</v>
      </c>
      <c r="AP50" s="236">
        <f t="shared" si="11"/>
        <v>467.22991529222094</v>
      </c>
      <c r="AQ50" s="236">
        <f t="shared" si="12"/>
        <v>529.27654429796462</v>
      </c>
      <c r="AR50" s="236">
        <f t="shared" si="13"/>
        <v>756.86591903979468</v>
      </c>
      <c r="AS50" s="237"/>
      <c r="AT50" s="234">
        <f t="shared" si="14"/>
        <v>41038.663042837274</v>
      </c>
      <c r="AU50" s="234">
        <f t="shared" si="15"/>
        <v>41251.719581894999</v>
      </c>
      <c r="AV50" s="234">
        <f t="shared" si="16"/>
        <v>41551.512391666438</v>
      </c>
      <c r="AW50" s="234">
        <f t="shared" si="17"/>
        <v>42933.116775396084</v>
      </c>
      <c r="AX50" s="234">
        <f t="shared" si="18"/>
        <v>43608.657088001077</v>
      </c>
      <c r="AY50" s="234">
        <f t="shared" si="19"/>
        <v>42957.981116014795</v>
      </c>
      <c r="AZ50" s="234">
        <f t="shared" si="20"/>
        <v>41238.75</v>
      </c>
      <c r="BA50" s="65"/>
      <c r="BB50" s="65"/>
    </row>
    <row r="51" spans="1:54" x14ac:dyDescent="0.35">
      <c r="A51" s="2" t="s">
        <v>50</v>
      </c>
      <c r="B51" s="2"/>
      <c r="C51" s="234">
        <v>19047.93864</v>
      </c>
      <c r="D51" s="234">
        <v>19757.308400000002</v>
      </c>
      <c r="E51" s="234">
        <v>22853.270530000002</v>
      </c>
      <c r="F51" s="234">
        <v>21184.47006</v>
      </c>
      <c r="G51" s="234">
        <v>25188.60182</v>
      </c>
      <c r="H51" s="234">
        <v>22456.281349999997</v>
      </c>
      <c r="I51" s="234">
        <v>23131.298900000005</v>
      </c>
      <c r="J51" s="234"/>
      <c r="K51" s="234"/>
      <c r="L51" s="234">
        <v>11320.810146036145</v>
      </c>
      <c r="M51" s="234">
        <v>9731.7306405258114</v>
      </c>
      <c r="N51" s="234">
        <v>5352.6348872231065</v>
      </c>
      <c r="O51" s="234">
        <v>5539.5719991222268</v>
      </c>
      <c r="P51" s="234">
        <v>13675.324410025005</v>
      </c>
      <c r="Q51" s="234">
        <v>6720.509967965023</v>
      </c>
      <c r="R51" s="234">
        <v>5847.0558052429424</v>
      </c>
      <c r="S51" s="234"/>
      <c r="T51" s="234"/>
      <c r="U51" s="234">
        <v>271348.83</v>
      </c>
      <c r="V51" s="234">
        <v>290749.75</v>
      </c>
      <c r="W51" s="234">
        <v>307962.78000000003</v>
      </c>
      <c r="X51" s="234">
        <v>329033.14</v>
      </c>
      <c r="Y51" s="234">
        <v>353533.17</v>
      </c>
      <c r="Z51" s="234">
        <v>379749.8</v>
      </c>
      <c r="AA51" s="234">
        <v>395782.84</v>
      </c>
      <c r="AB51" s="235"/>
      <c r="AC51" s="234"/>
      <c r="AD51" s="234">
        <f t="shared" si="23"/>
        <v>21520.461746079553</v>
      </c>
      <c r="AE51" s="234">
        <f t="shared" si="24"/>
        <v>22161.020591218137</v>
      </c>
      <c r="AF51" s="234">
        <f t="shared" si="25"/>
        <v>25345.271072324631</v>
      </c>
      <c r="AG51" s="234">
        <f t="shared" si="26"/>
        <v>23243.487126490538</v>
      </c>
      <c r="AH51" s="234">
        <f t="shared" si="27"/>
        <v>27617.029175921984</v>
      </c>
      <c r="AI51" s="234">
        <f t="shared" si="28"/>
        <v>24104.005059521005</v>
      </c>
      <c r="AJ51" s="234">
        <f t="shared" si="29"/>
        <v>23131.298900000005</v>
      </c>
      <c r="AK51" s="235"/>
      <c r="AL51" s="236">
        <f t="shared" si="7"/>
        <v>12790.3111348116</v>
      </c>
      <c r="AM51" s="236">
        <f t="shared" si="8"/>
        <v>10915.711732924156</v>
      </c>
      <c r="AN51" s="236">
        <f t="shared" si="9"/>
        <v>5936.30491485944</v>
      </c>
      <c r="AO51" s="236">
        <f t="shared" si="10"/>
        <v>6077.9887381268263</v>
      </c>
      <c r="AP51" s="236">
        <f t="shared" si="11"/>
        <v>14993.759317040911</v>
      </c>
      <c r="AQ51" s="236">
        <f t="shared" si="12"/>
        <v>7213.6256108311663</v>
      </c>
      <c r="AR51" s="236">
        <f t="shared" si="13"/>
        <v>5847.0558052429424</v>
      </c>
      <c r="AS51" s="237"/>
      <c r="AT51" s="234">
        <f t="shared" si="14"/>
        <v>306571.34224464535</v>
      </c>
      <c r="AU51" s="234">
        <f t="shared" si="15"/>
        <v>326122.92454986053</v>
      </c>
      <c r="AV51" s="234">
        <f t="shared" si="16"/>
        <v>341544.11855582555</v>
      </c>
      <c r="AW51" s="234">
        <f t="shared" si="17"/>
        <v>361013.39953833894</v>
      </c>
      <c r="AX51" s="234">
        <f t="shared" si="18"/>
        <v>387617.22227844509</v>
      </c>
      <c r="AY51" s="234">
        <f t="shared" si="19"/>
        <v>407613.84121828747</v>
      </c>
      <c r="AZ51" s="234">
        <f t="shared" si="20"/>
        <v>395782.84</v>
      </c>
      <c r="BA51" s="65"/>
      <c r="BB51" s="65"/>
    </row>
    <row r="52" spans="1:54" x14ac:dyDescent="0.35">
      <c r="A52" s="2" t="s">
        <v>51</v>
      </c>
      <c r="B52" s="2"/>
      <c r="C52" s="234">
        <v>4013.0443656332191</v>
      </c>
      <c r="D52" s="234">
        <v>4460.4112923687499</v>
      </c>
      <c r="E52" s="234">
        <v>4273.9980487500006</v>
      </c>
      <c r="F52" s="234">
        <v>4563.2052700000004</v>
      </c>
      <c r="G52" s="234">
        <v>5147.5526300000001</v>
      </c>
      <c r="H52" s="234">
        <v>4658.99215</v>
      </c>
      <c r="I52" s="234">
        <v>5922.82204</v>
      </c>
      <c r="J52" s="234"/>
      <c r="K52" s="234"/>
      <c r="L52" s="234">
        <v>639.57890322791798</v>
      </c>
      <c r="M52" s="234">
        <v>553.73162802297122</v>
      </c>
      <c r="N52" s="234">
        <v>1044.1381122368305</v>
      </c>
      <c r="O52" s="234">
        <v>651.94806929961032</v>
      </c>
      <c r="P52" s="234">
        <v>1292.9876478002432</v>
      </c>
      <c r="Q52" s="234">
        <v>527.62776948059354</v>
      </c>
      <c r="R52" s="234">
        <v>541.86772368002971</v>
      </c>
      <c r="S52" s="234"/>
      <c r="T52" s="234"/>
      <c r="U52" s="234">
        <v>115154.33</v>
      </c>
      <c r="V52" s="234">
        <v>119661.4</v>
      </c>
      <c r="W52" s="234">
        <v>120199.83</v>
      </c>
      <c r="X52" s="234">
        <v>124138.02</v>
      </c>
      <c r="Y52" s="234">
        <v>131444.88</v>
      </c>
      <c r="Z52" s="234">
        <v>132070.47</v>
      </c>
      <c r="AA52" s="234">
        <v>138085.74</v>
      </c>
      <c r="AB52" s="235"/>
      <c r="AC52" s="234"/>
      <c r="AD52" s="234">
        <f t="shared" si="23"/>
        <v>4533.958733706304</v>
      </c>
      <c r="AE52" s="234">
        <f t="shared" si="24"/>
        <v>5003.0735206565769</v>
      </c>
      <c r="AF52" s="234">
        <f t="shared" si="25"/>
        <v>4740.0497432502634</v>
      </c>
      <c r="AG52" s="234">
        <f t="shared" si="26"/>
        <v>5006.7243904792203</v>
      </c>
      <c r="AH52" s="234">
        <f t="shared" si="27"/>
        <v>5643.8270048966115</v>
      </c>
      <c r="AI52" s="234">
        <f t="shared" si="28"/>
        <v>5000.8444677715379</v>
      </c>
      <c r="AJ52" s="234">
        <f t="shared" si="29"/>
        <v>5922.82204</v>
      </c>
      <c r="AK52" s="235"/>
      <c r="AL52" s="236">
        <f t="shared" si="7"/>
        <v>722.5996251170161</v>
      </c>
      <c r="AM52" s="236">
        <f t="shared" si="8"/>
        <v>621.09968433887514</v>
      </c>
      <c r="AN52" s="236">
        <f t="shared" si="9"/>
        <v>1157.9945836132272</v>
      </c>
      <c r="AO52" s="236">
        <f t="shared" si="10"/>
        <v>715.31393105359814</v>
      </c>
      <c r="AP52" s="236">
        <f t="shared" si="11"/>
        <v>1417.644291992943</v>
      </c>
      <c r="AQ52" s="236">
        <f t="shared" si="12"/>
        <v>566.34231762971785</v>
      </c>
      <c r="AR52" s="236">
        <f t="shared" si="13"/>
        <v>541.86772368002971</v>
      </c>
      <c r="AS52" s="237"/>
      <c r="AT52" s="234">
        <f t="shared" si="14"/>
        <v>130101.97063824756</v>
      </c>
      <c r="AU52" s="234">
        <f t="shared" si="15"/>
        <v>134219.63638397169</v>
      </c>
      <c r="AV52" s="234">
        <f t="shared" si="16"/>
        <v>133306.83983275536</v>
      </c>
      <c r="AW52" s="234">
        <f t="shared" si="17"/>
        <v>136203.57089914501</v>
      </c>
      <c r="AX52" s="234">
        <f t="shared" si="18"/>
        <v>144117.4508980969</v>
      </c>
      <c r="AY52" s="234">
        <f t="shared" si="19"/>
        <v>141761.10583390589</v>
      </c>
      <c r="AZ52" s="234">
        <f t="shared" si="20"/>
        <v>138085.74</v>
      </c>
      <c r="BA52" s="65"/>
      <c r="BB52" s="65"/>
    </row>
    <row r="53" spans="1:54" x14ac:dyDescent="0.35">
      <c r="A53" s="2" t="s">
        <v>52</v>
      </c>
      <c r="B53" s="2"/>
      <c r="C53" s="234">
        <v>4336.6809999999996</v>
      </c>
      <c r="D53" s="234">
        <v>4548.9400000000005</v>
      </c>
      <c r="E53" s="234">
        <v>4671.3850000000002</v>
      </c>
      <c r="F53" s="234">
        <v>3833.8580000000002</v>
      </c>
      <c r="G53" s="234">
        <v>4890.9925300000004</v>
      </c>
      <c r="H53" s="234">
        <v>4996.3036599999996</v>
      </c>
      <c r="I53" s="234">
        <v>4807.9569300000003</v>
      </c>
      <c r="J53" s="234"/>
      <c r="K53" s="234"/>
      <c r="L53" s="234">
        <v>634.57815035519604</v>
      </c>
      <c r="M53" s="234">
        <v>1535.6212973636641</v>
      </c>
      <c r="N53" s="234">
        <v>694.57261460565508</v>
      </c>
      <c r="O53" s="234">
        <v>488.19382661811528</v>
      </c>
      <c r="P53" s="234">
        <v>844.35103425484567</v>
      </c>
      <c r="Q53" s="234">
        <v>668.41197649999992</v>
      </c>
      <c r="R53" s="234">
        <v>1234.4115874930683</v>
      </c>
      <c r="S53" s="234"/>
      <c r="T53" s="234"/>
      <c r="U53" s="234">
        <v>69789.75</v>
      </c>
      <c r="V53" s="234">
        <v>72470.91</v>
      </c>
      <c r="W53" s="234">
        <v>77219.42</v>
      </c>
      <c r="X53" s="234">
        <v>81701.919999999998</v>
      </c>
      <c r="Y53" s="234">
        <v>83370.64</v>
      </c>
      <c r="Z53" s="234">
        <v>83748.61</v>
      </c>
      <c r="AA53" s="234">
        <v>85641.42</v>
      </c>
      <c r="AB53" s="235"/>
      <c r="AC53" s="234"/>
      <c r="AD53" s="234">
        <f t="shared" si="23"/>
        <v>4899.6051136717651</v>
      </c>
      <c r="AE53" s="234">
        <f t="shared" si="24"/>
        <v>5102.3728013587033</v>
      </c>
      <c r="AF53" s="234">
        <f t="shared" si="25"/>
        <v>5180.7691574283917</v>
      </c>
      <c r="AG53" s="234">
        <f t="shared" si="26"/>
        <v>4206.4884708186446</v>
      </c>
      <c r="AH53" s="234">
        <f t="shared" si="27"/>
        <v>5362.5320041772165</v>
      </c>
      <c r="AI53" s="234">
        <f t="shared" si="28"/>
        <v>5362.9061206762672</v>
      </c>
      <c r="AJ53" s="234">
        <f t="shared" si="29"/>
        <v>4807.9569300000003</v>
      </c>
      <c r="AK53" s="235"/>
      <c r="AL53" s="236">
        <f t="shared" si="7"/>
        <v>716.94974809184475</v>
      </c>
      <c r="AM53" s="236">
        <f t="shared" si="8"/>
        <v>1722.4479419063614</v>
      </c>
      <c r="AN53" s="236">
        <f t="shared" si="9"/>
        <v>770.31124160037643</v>
      </c>
      <c r="AO53" s="236">
        <f t="shared" si="10"/>
        <v>535.64365273673104</v>
      </c>
      <c r="AP53" s="236">
        <f t="shared" si="11"/>
        <v>925.75472487007517</v>
      </c>
      <c r="AQ53" s="236">
        <f t="shared" si="12"/>
        <v>717.4565286340445</v>
      </c>
      <c r="AR53" s="236">
        <f t="shared" si="13"/>
        <v>1234.4115874930683</v>
      </c>
      <c r="AS53" s="237"/>
      <c r="AT53" s="234">
        <f t="shared" si="14"/>
        <v>78848.828397079269</v>
      </c>
      <c r="AU53" s="234">
        <f t="shared" si="15"/>
        <v>81287.860484797435</v>
      </c>
      <c r="AV53" s="234">
        <f t="shared" si="16"/>
        <v>85639.695612866228</v>
      </c>
      <c r="AW53" s="234">
        <f t="shared" si="17"/>
        <v>89642.90918540729</v>
      </c>
      <c r="AX53" s="234">
        <f t="shared" si="18"/>
        <v>91408.384385477111</v>
      </c>
      <c r="AY53" s="234">
        <f t="shared" si="19"/>
        <v>89893.642126453487</v>
      </c>
      <c r="AZ53" s="234">
        <f t="shared" si="20"/>
        <v>85641.42</v>
      </c>
      <c r="BA53" s="65"/>
      <c r="BB53" s="65"/>
    </row>
    <row r="54" spans="1:54" x14ac:dyDescent="0.35">
      <c r="A54" s="2" t="s">
        <v>53</v>
      </c>
      <c r="B54" s="2"/>
      <c r="C54" s="234">
        <v>1453.19696</v>
      </c>
      <c r="D54" s="234">
        <v>1452.41014</v>
      </c>
      <c r="E54" s="234">
        <v>1542.4749700000002</v>
      </c>
      <c r="F54" s="234">
        <v>1519.2147600000001</v>
      </c>
      <c r="G54" s="234">
        <v>1449.5978700000001</v>
      </c>
      <c r="H54" s="234">
        <v>1421.3864900000001</v>
      </c>
      <c r="I54" s="234">
        <v>1551.5781600000003</v>
      </c>
      <c r="J54" s="234"/>
      <c r="K54" s="234"/>
      <c r="L54" s="234">
        <v>183.63587657601499</v>
      </c>
      <c r="M54" s="234">
        <v>13.63497348914869</v>
      </c>
      <c r="N54" s="234">
        <v>29.761282564567452</v>
      </c>
      <c r="O54" s="234">
        <v>9.1794791585955746</v>
      </c>
      <c r="P54" s="234">
        <v>35.394836787068897</v>
      </c>
      <c r="Q54" s="234">
        <v>1.210832442922374</v>
      </c>
      <c r="R54" s="234">
        <v>125.00458627944047</v>
      </c>
      <c r="S54" s="234"/>
      <c r="T54" s="234"/>
      <c r="U54" s="234">
        <v>14603.99</v>
      </c>
      <c r="V54" s="234">
        <v>14716.41</v>
      </c>
      <c r="W54" s="234">
        <v>14669.17</v>
      </c>
      <c r="X54" s="234">
        <v>14734.06</v>
      </c>
      <c r="Y54" s="234">
        <v>14058.02</v>
      </c>
      <c r="Z54" s="234">
        <v>13781.64</v>
      </c>
      <c r="AA54" s="234">
        <v>14743.67</v>
      </c>
      <c r="AB54" s="235"/>
      <c r="AC54" s="234"/>
      <c r="AD54" s="234">
        <f t="shared" si="23"/>
        <v>1641.8296057257301</v>
      </c>
      <c r="AE54" s="234">
        <f t="shared" si="24"/>
        <v>1629.1131548786277</v>
      </c>
      <c r="AF54" s="234">
        <f t="shared" si="25"/>
        <v>1710.6718351583704</v>
      </c>
      <c r="AG54" s="234">
        <f t="shared" si="26"/>
        <v>1666.8743006750678</v>
      </c>
      <c r="AH54" s="234">
        <f t="shared" si="27"/>
        <v>1589.3532699920365</v>
      </c>
      <c r="AI54" s="234">
        <f t="shared" si="28"/>
        <v>1525.6803480730707</v>
      </c>
      <c r="AJ54" s="234">
        <f t="shared" si="29"/>
        <v>1551.5781600000003</v>
      </c>
      <c r="AK54" s="235"/>
      <c r="AL54" s="236">
        <f t="shared" si="7"/>
        <v>207.4727838928988</v>
      </c>
      <c r="AM54" s="236">
        <f t="shared" si="8"/>
        <v>15.293830623899028</v>
      </c>
      <c r="AN54" s="236">
        <f t="shared" si="9"/>
        <v>33.006556898226627</v>
      </c>
      <c r="AO54" s="236">
        <f t="shared" si="10"/>
        <v>10.07167538514789</v>
      </c>
      <c r="AP54" s="236">
        <f t="shared" si="11"/>
        <v>38.807244928114017</v>
      </c>
      <c r="AQ54" s="236">
        <f t="shared" si="12"/>
        <v>1.2996769534343711</v>
      </c>
      <c r="AR54" s="236">
        <f t="shared" si="13"/>
        <v>125.00458627944047</v>
      </c>
      <c r="AS54" s="237"/>
      <c r="AT54" s="234">
        <f t="shared" si="14"/>
        <v>16499.665085813627</v>
      </c>
      <c r="AU54" s="234">
        <f t="shared" si="15"/>
        <v>16506.836783435971</v>
      </c>
      <c r="AV54" s="234">
        <f t="shared" si="16"/>
        <v>16268.747598640197</v>
      </c>
      <c r="AW54" s="234">
        <f t="shared" si="17"/>
        <v>16166.131744668204</v>
      </c>
      <c r="AX54" s="234">
        <f t="shared" si="18"/>
        <v>15413.350501552164</v>
      </c>
      <c r="AY54" s="234">
        <f t="shared" si="19"/>
        <v>14792.864192917546</v>
      </c>
      <c r="AZ54" s="234">
        <f t="shared" si="20"/>
        <v>14743.67</v>
      </c>
      <c r="BA54" s="65"/>
      <c r="BB54" s="65"/>
    </row>
    <row r="55" spans="1:54" x14ac:dyDescent="0.35">
      <c r="A55" s="2" t="s">
        <v>54</v>
      </c>
      <c r="B55" s="2"/>
      <c r="C55" s="234">
        <v>733.57600000000002</v>
      </c>
      <c r="D55" s="234">
        <v>639</v>
      </c>
      <c r="E55" s="234">
        <v>763.03499999999997</v>
      </c>
      <c r="F55" s="234">
        <v>815.47699999999998</v>
      </c>
      <c r="G55" s="234">
        <v>836.03700000000003</v>
      </c>
      <c r="H55" s="234">
        <v>732.46600000000001</v>
      </c>
      <c r="I55" s="234">
        <v>994.25900000000001</v>
      </c>
      <c r="J55" s="234"/>
      <c r="K55" s="234"/>
      <c r="L55" s="234">
        <v>107.5497657256294</v>
      </c>
      <c r="M55" s="234">
        <v>75.595760244389979</v>
      </c>
      <c r="N55" s="234">
        <v>125.8030161152777</v>
      </c>
      <c r="O55" s="234">
        <v>248.7036345560152</v>
      </c>
      <c r="P55" s="234">
        <v>140.5823803510049</v>
      </c>
      <c r="Q55" s="234">
        <v>145.4838285753425</v>
      </c>
      <c r="R55" s="234">
        <v>72.468446826367455</v>
      </c>
      <c r="S55" s="234"/>
      <c r="T55" s="234"/>
      <c r="U55" s="234">
        <v>13635.68</v>
      </c>
      <c r="V55" s="234">
        <v>13913.16</v>
      </c>
      <c r="W55" s="234">
        <v>13166.86</v>
      </c>
      <c r="X55" s="234">
        <v>13672.37</v>
      </c>
      <c r="Y55" s="234">
        <v>14156.98</v>
      </c>
      <c r="Z55" s="234">
        <v>13567.8</v>
      </c>
      <c r="AA55" s="234">
        <v>13531.13</v>
      </c>
      <c r="AB55" s="235"/>
      <c r="AC55" s="234"/>
      <c r="AD55" s="234">
        <f t="shared" si="23"/>
        <v>828.79804183588317</v>
      </c>
      <c r="AE55" s="234">
        <f t="shared" si="24"/>
        <v>716.74197067189516</v>
      </c>
      <c r="AF55" s="234">
        <f t="shared" si="25"/>
        <v>846.23900492859661</v>
      </c>
      <c r="AG55" s="234">
        <f t="shared" si="26"/>
        <v>894.73699827113467</v>
      </c>
      <c r="AH55" s="234">
        <f t="shared" si="27"/>
        <v>916.63913646915898</v>
      </c>
      <c r="AI55" s="234">
        <f t="shared" si="28"/>
        <v>786.21049918076108</v>
      </c>
      <c r="AJ55" s="234">
        <f t="shared" si="29"/>
        <v>994.25900000000001</v>
      </c>
      <c r="AK55" s="235"/>
      <c r="AL55" s="236">
        <f t="shared" si="7"/>
        <v>121.51029373004245</v>
      </c>
      <c r="AM55" s="236">
        <f t="shared" si="8"/>
        <v>84.792886028175559</v>
      </c>
      <c r="AN55" s="236">
        <f t="shared" si="9"/>
        <v>139.5210169578182</v>
      </c>
      <c r="AO55" s="236">
        <f t="shared" si="10"/>
        <v>272.87629625577455</v>
      </c>
      <c r="AP55" s="236">
        <f t="shared" si="11"/>
        <v>154.13589557366959</v>
      </c>
      <c r="AQ55" s="236">
        <f t="shared" si="12"/>
        <v>156.15866604995767</v>
      </c>
      <c r="AR55" s="236">
        <f t="shared" si="13"/>
        <v>72.468446826367455</v>
      </c>
      <c r="AS55" s="237"/>
      <c r="AT55" s="234">
        <f t="shared" si="14"/>
        <v>15405.663330180805</v>
      </c>
      <c r="AU55" s="234">
        <f t="shared" si="15"/>
        <v>15605.861841429398</v>
      </c>
      <c r="AV55" s="234">
        <f t="shared" si="16"/>
        <v>14602.620462277802</v>
      </c>
      <c r="AW55" s="234">
        <f t="shared" si="17"/>
        <v>15001.2511610411</v>
      </c>
      <c r="AX55" s="234">
        <f t="shared" si="18"/>
        <v>15521.851212579293</v>
      </c>
      <c r="AY55" s="234">
        <f t="shared" si="19"/>
        <v>14563.333739429174</v>
      </c>
      <c r="AZ55" s="234">
        <f t="shared" si="20"/>
        <v>13531.13</v>
      </c>
      <c r="BA55" s="65"/>
      <c r="BB55" s="65"/>
    </row>
    <row r="56" spans="1:54" x14ac:dyDescent="0.35">
      <c r="A56" s="2" t="s">
        <v>55</v>
      </c>
      <c r="B56" s="2"/>
      <c r="C56" s="234">
        <v>990.06950999999992</v>
      </c>
      <c r="D56" s="234">
        <v>946.85633000000007</v>
      </c>
      <c r="E56" s="234">
        <v>1012.28457</v>
      </c>
      <c r="F56" s="234">
        <v>966.26109999999994</v>
      </c>
      <c r="G56" s="234">
        <v>873.94805000000008</v>
      </c>
      <c r="H56" s="234">
        <v>841.86072000000001</v>
      </c>
      <c r="I56" s="234">
        <v>894.94961000000001</v>
      </c>
      <c r="J56" s="234"/>
      <c r="K56" s="234"/>
      <c r="L56" s="234">
        <v>4.3262968793747563</v>
      </c>
      <c r="M56" s="234">
        <v>152.63739601314842</v>
      </c>
      <c r="N56" s="234">
        <v>86.754532754298111</v>
      </c>
      <c r="O56" s="234">
        <v>71.111538724046284</v>
      </c>
      <c r="P56" s="234">
        <v>8.1297536551040928</v>
      </c>
      <c r="Q56" s="234">
        <v>0</v>
      </c>
      <c r="R56" s="234">
        <v>0</v>
      </c>
      <c r="S56" s="234"/>
      <c r="T56" s="234"/>
      <c r="U56" s="234">
        <v>11124.04</v>
      </c>
      <c r="V56" s="234">
        <v>12801.86</v>
      </c>
      <c r="W56" s="234">
        <v>14933.38</v>
      </c>
      <c r="X56" s="234">
        <v>15342.09</v>
      </c>
      <c r="Y56" s="234">
        <v>18160.41</v>
      </c>
      <c r="Z56" s="234">
        <v>18650.52</v>
      </c>
      <c r="AA56" s="234">
        <v>19002.45</v>
      </c>
      <c r="AB56" s="235"/>
      <c r="AC56" s="234"/>
      <c r="AD56" s="234">
        <f t="shared" si="23"/>
        <v>1118.585765032406</v>
      </c>
      <c r="AE56" s="234">
        <f t="shared" si="24"/>
        <v>1062.0526946907016</v>
      </c>
      <c r="AF56" s="234">
        <f t="shared" si="25"/>
        <v>1122.6676197309068</v>
      </c>
      <c r="AG56" s="234">
        <f t="shared" si="26"/>
        <v>1060.1765054810433</v>
      </c>
      <c r="AH56" s="234">
        <f t="shared" si="27"/>
        <v>958.20518215211223</v>
      </c>
      <c r="AI56" s="234">
        <f t="shared" si="28"/>
        <v>903.63202785095132</v>
      </c>
      <c r="AJ56" s="234">
        <f t="shared" si="29"/>
        <v>894.94961000000001</v>
      </c>
      <c r="AK56" s="235"/>
      <c r="AL56" s="236">
        <f t="shared" si="7"/>
        <v>4.8878730793080605</v>
      </c>
      <c r="AM56" s="236">
        <f t="shared" si="8"/>
        <v>171.20755558167525</v>
      </c>
      <c r="AN56" s="236">
        <f t="shared" si="9"/>
        <v>96.214550408621605</v>
      </c>
      <c r="AO56" s="236">
        <f t="shared" si="10"/>
        <v>78.023199551176461</v>
      </c>
      <c r="AP56" s="236">
        <f t="shared" si="11"/>
        <v>8.9135413505880781</v>
      </c>
      <c r="AQ56" s="236">
        <f t="shared" si="12"/>
        <v>0</v>
      </c>
      <c r="AR56" s="236">
        <f t="shared" si="13"/>
        <v>0</v>
      </c>
      <c r="AS56" s="237"/>
      <c r="AT56" s="234">
        <f t="shared" si="14"/>
        <v>12567.999183866481</v>
      </c>
      <c r="AU56" s="234">
        <f t="shared" si="15"/>
        <v>14359.358943138825</v>
      </c>
      <c r="AV56" s="234">
        <f t="shared" si="16"/>
        <v>16561.767981050158</v>
      </c>
      <c r="AW56" s="234">
        <f t="shared" si="17"/>
        <v>16833.259005227115</v>
      </c>
      <c r="AX56" s="234">
        <f t="shared" si="18"/>
        <v>19911.250985693074</v>
      </c>
      <c r="AY56" s="234">
        <f t="shared" si="19"/>
        <v>20018.996976215643</v>
      </c>
      <c r="AZ56" s="234">
        <f t="shared" si="20"/>
        <v>19002.45</v>
      </c>
      <c r="BA56" s="65"/>
      <c r="BB56" s="65"/>
    </row>
    <row r="57" spans="1:54" x14ac:dyDescent="0.35">
      <c r="A57" s="2" t="s">
        <v>56</v>
      </c>
      <c r="B57" s="2"/>
      <c r="C57" s="234">
        <v>1440.1557600000001</v>
      </c>
      <c r="D57" s="234">
        <v>1813.39228</v>
      </c>
      <c r="E57" s="234">
        <v>2055.9978599999999</v>
      </c>
      <c r="F57" s="234">
        <v>1814.7847800000002</v>
      </c>
      <c r="G57" s="234">
        <v>2053.6206700000002</v>
      </c>
      <c r="H57" s="234">
        <v>1993.2075100000004</v>
      </c>
      <c r="I57" s="234">
        <v>2116.3803900000003</v>
      </c>
      <c r="J57" s="234"/>
      <c r="K57" s="234"/>
      <c r="L57" s="234">
        <v>60.448942454937388</v>
      </c>
      <c r="M57" s="234">
        <v>29.057350996000682</v>
      </c>
      <c r="N57" s="234">
        <v>202.01136774969055</v>
      </c>
      <c r="O57" s="234">
        <v>114.95649611772279</v>
      </c>
      <c r="P57" s="234">
        <v>178.48336403226702</v>
      </c>
      <c r="Q57" s="234">
        <v>41.1631795890411</v>
      </c>
      <c r="R57" s="234">
        <v>22.126705447383809</v>
      </c>
      <c r="S57" s="234"/>
      <c r="T57" s="234"/>
      <c r="U57" s="234">
        <v>41249.83</v>
      </c>
      <c r="V57" s="234">
        <v>43618.18</v>
      </c>
      <c r="W57" s="234">
        <v>47089.38</v>
      </c>
      <c r="X57" s="234">
        <v>48158.48</v>
      </c>
      <c r="Y57" s="234">
        <v>49645.88</v>
      </c>
      <c r="Z57" s="234">
        <v>50850.9</v>
      </c>
      <c r="AA57" s="234">
        <v>51802.15</v>
      </c>
      <c r="AB57" s="235"/>
      <c r="AC57" s="234"/>
      <c r="AD57" s="234">
        <f t="shared" si="23"/>
        <v>1627.0955890414464</v>
      </c>
      <c r="AE57" s="234">
        <f t="shared" si="24"/>
        <v>2034.0130772588439</v>
      </c>
      <c r="AF57" s="234">
        <f t="shared" si="25"/>
        <v>2280.1910570048872</v>
      </c>
      <c r="AG57" s="234">
        <f t="shared" si="26"/>
        <v>1991.172144113619</v>
      </c>
      <c r="AH57" s="234">
        <f t="shared" si="27"/>
        <v>2251.609770361857</v>
      </c>
      <c r="AI57" s="234">
        <f t="shared" si="28"/>
        <v>2139.4585843000796</v>
      </c>
      <c r="AJ57" s="234">
        <f t="shared" si="29"/>
        <v>2116.3803900000003</v>
      </c>
      <c r="AK57" s="235"/>
      <c r="AL57" s="236">
        <f t="shared" si="7"/>
        <v>68.295534665395394</v>
      </c>
      <c r="AM57" s="236">
        <f t="shared" si="8"/>
        <v>32.592524280717505</v>
      </c>
      <c r="AN57" s="236">
        <f t="shared" si="9"/>
        <v>224.03939377454893</v>
      </c>
      <c r="AO57" s="236">
        <f t="shared" si="10"/>
        <v>126.12965205412125</v>
      </c>
      <c r="AP57" s="236">
        <f t="shared" si="11"/>
        <v>195.69090444639147</v>
      </c>
      <c r="AQ57" s="236">
        <f t="shared" si="12"/>
        <v>44.183517013168277</v>
      </c>
      <c r="AR57" s="236">
        <f t="shared" si="13"/>
        <v>22.126705447383809</v>
      </c>
      <c r="AS57" s="237"/>
      <c r="AT57" s="234">
        <f t="shared" si="14"/>
        <v>46604.275944228095</v>
      </c>
      <c r="AU57" s="234">
        <f t="shared" si="15"/>
        <v>48924.851784540602</v>
      </c>
      <c r="AV57" s="234">
        <f t="shared" si="16"/>
        <v>52224.17067880839</v>
      </c>
      <c r="AW57" s="234">
        <f t="shared" si="17"/>
        <v>52839.226411659038</v>
      </c>
      <c r="AX57" s="234">
        <f t="shared" si="18"/>
        <v>54432.227966527185</v>
      </c>
      <c r="AY57" s="234">
        <f t="shared" si="19"/>
        <v>54582.071349101476</v>
      </c>
      <c r="AZ57" s="234">
        <f t="shared" si="20"/>
        <v>51802.15</v>
      </c>
      <c r="BA57" s="65"/>
      <c r="BB57" s="65"/>
    </row>
    <row r="58" spans="1:54" x14ac:dyDescent="0.35">
      <c r="A58" s="2" t="s">
        <v>57</v>
      </c>
      <c r="B58" s="2"/>
      <c r="C58" s="234">
        <v>5556.1309999999994</v>
      </c>
      <c r="D58" s="234">
        <v>5277.076</v>
      </c>
      <c r="E58" s="234">
        <v>5623.0420000000004</v>
      </c>
      <c r="F58" s="234">
        <v>6104.0339999999997</v>
      </c>
      <c r="G58" s="234">
        <v>6254.9639999999999</v>
      </c>
      <c r="H58" s="234">
        <v>6107.0519999999997</v>
      </c>
      <c r="I58" s="234">
        <v>6778.7639999999992</v>
      </c>
      <c r="J58" s="234"/>
      <c r="K58" s="234"/>
      <c r="L58" s="234">
        <v>2708.9275403631777</v>
      </c>
      <c r="M58" s="234">
        <v>905.69909610103537</v>
      </c>
      <c r="N58" s="234">
        <v>1940.1154027541199</v>
      </c>
      <c r="O58" s="234">
        <v>2420.9983011665749</v>
      </c>
      <c r="P58" s="234">
        <v>1610.8183755838184</v>
      </c>
      <c r="Q58" s="234">
        <v>1347.1227275127853</v>
      </c>
      <c r="R58" s="234">
        <v>1628.1089373735754</v>
      </c>
      <c r="S58" s="234"/>
      <c r="T58" s="234"/>
      <c r="U58" s="234">
        <v>110273.84</v>
      </c>
      <c r="V58" s="234">
        <v>114200.29</v>
      </c>
      <c r="W58" s="234">
        <v>116052.93</v>
      </c>
      <c r="X58" s="234">
        <v>118296.3</v>
      </c>
      <c r="Y58" s="234">
        <v>122572.74</v>
      </c>
      <c r="Z58" s="234">
        <v>125277.51</v>
      </c>
      <c r="AA58" s="234">
        <v>127040.76</v>
      </c>
      <c r="AB58" s="235"/>
      <c r="AC58" s="234"/>
      <c r="AD58" s="234">
        <f t="shared" si="23"/>
        <v>6277.3461686091778</v>
      </c>
      <c r="AE58" s="234">
        <f t="shared" si="24"/>
        <v>5919.0952294606604</v>
      </c>
      <c r="AF58" s="234">
        <f t="shared" si="25"/>
        <v>6236.1981648963765</v>
      </c>
      <c r="AG58" s="234">
        <f t="shared" si="26"/>
        <v>6697.3134233153687</v>
      </c>
      <c r="AH58" s="234">
        <f t="shared" si="27"/>
        <v>6858.0036524767165</v>
      </c>
      <c r="AI58" s="234">
        <f t="shared" si="28"/>
        <v>6555.1553265856228</v>
      </c>
      <c r="AJ58" s="234">
        <f t="shared" si="29"/>
        <v>6778.7639999999992</v>
      </c>
      <c r="AK58" s="235"/>
      <c r="AL58" s="236">
        <f t="shared" si="7"/>
        <v>3060.5606521046175</v>
      </c>
      <c r="AM58" s="236">
        <f t="shared" si="8"/>
        <v>1015.8881924494683</v>
      </c>
      <c r="AN58" s="236">
        <f t="shared" si="9"/>
        <v>2151.6723713503184</v>
      </c>
      <c r="AO58" s="236">
        <f t="shared" si="10"/>
        <v>2656.3063738220671</v>
      </c>
      <c r="AP58" s="236">
        <f t="shared" si="11"/>
        <v>1766.1170077446388</v>
      </c>
      <c r="AQ58" s="236">
        <f t="shared" si="12"/>
        <v>1445.9675016390868</v>
      </c>
      <c r="AR58" s="236">
        <f t="shared" si="13"/>
        <v>1628.1089373735754</v>
      </c>
      <c r="AS58" s="237"/>
      <c r="AT58" s="234">
        <f t="shared" si="14"/>
        <v>124587.96724228092</v>
      </c>
      <c r="AU58" s="234">
        <f t="shared" si="15"/>
        <v>128094.11722363369</v>
      </c>
      <c r="AV58" s="234">
        <f t="shared" si="16"/>
        <v>128707.74735398518</v>
      </c>
      <c r="AW58" s="234">
        <f t="shared" si="17"/>
        <v>129794.06699217958</v>
      </c>
      <c r="AX58" s="234">
        <f t="shared" si="18"/>
        <v>134389.94990444052</v>
      </c>
      <c r="AY58" s="234">
        <f t="shared" si="19"/>
        <v>134469.71418908561</v>
      </c>
      <c r="AZ58" s="234">
        <f t="shared" si="20"/>
        <v>127040.76</v>
      </c>
      <c r="BA58" s="65"/>
      <c r="BB58" s="65"/>
    </row>
    <row r="59" spans="1:54" x14ac:dyDescent="0.35">
      <c r="A59" s="2" t="s">
        <v>58</v>
      </c>
      <c r="B59" s="2"/>
      <c r="C59" s="234">
        <v>2296.1011150825516</v>
      </c>
      <c r="D59" s="234">
        <v>2151.5244331853864</v>
      </c>
      <c r="E59" s="234">
        <v>2322.5538624014216</v>
      </c>
      <c r="F59" s="234">
        <v>2449.7612450065863</v>
      </c>
      <c r="G59" s="234">
        <v>2420.9300599041917</v>
      </c>
      <c r="H59" s="234">
        <v>2250.0943920760938</v>
      </c>
      <c r="I59" s="234">
        <v>2339.2367792062496</v>
      </c>
      <c r="J59" s="234"/>
      <c r="K59" s="234"/>
      <c r="L59" s="234">
        <v>71.798737634226967</v>
      </c>
      <c r="M59" s="234">
        <v>60.985124815029437</v>
      </c>
      <c r="N59" s="234">
        <v>104.1636985912653</v>
      </c>
      <c r="O59" s="234">
        <v>65.510668036042844</v>
      </c>
      <c r="P59" s="234">
        <v>62.610182608326795</v>
      </c>
      <c r="Q59" s="234">
        <v>15.798386721461185</v>
      </c>
      <c r="R59" s="234">
        <v>71.410149964985408</v>
      </c>
      <c r="S59" s="234"/>
      <c r="T59" s="234"/>
      <c r="U59" s="234">
        <v>38509.120000000003</v>
      </c>
      <c r="V59" s="234">
        <v>39246.61</v>
      </c>
      <c r="W59" s="234">
        <v>39862.1</v>
      </c>
      <c r="X59" s="234">
        <v>41082.19</v>
      </c>
      <c r="Y59" s="234">
        <v>43513.97</v>
      </c>
      <c r="Z59" s="234">
        <v>44900.959999999999</v>
      </c>
      <c r="AA59" s="234">
        <v>45246.26</v>
      </c>
      <c r="AB59" s="235"/>
      <c r="AC59" s="234"/>
      <c r="AD59" s="234">
        <f t="shared" si="23"/>
        <v>2594.1471749861043</v>
      </c>
      <c r="AE59" s="234">
        <f t="shared" si="24"/>
        <v>2413.2830394210114</v>
      </c>
      <c r="AF59" s="234">
        <f t="shared" si="25"/>
        <v>2575.8132581226914</v>
      </c>
      <c r="AG59" s="234">
        <f t="shared" si="26"/>
        <v>2687.8649218042333</v>
      </c>
      <c r="AH59" s="234">
        <f t="shared" si="27"/>
        <v>2654.3313747630878</v>
      </c>
      <c r="AI59" s="234">
        <f t="shared" si="28"/>
        <v>2415.1944734608524</v>
      </c>
      <c r="AJ59" s="234">
        <f t="shared" si="29"/>
        <v>2339.2367792062496</v>
      </c>
      <c r="AK59" s="235"/>
      <c r="AL59" s="236">
        <f t="shared" si="7"/>
        <v>81.118593243966046</v>
      </c>
      <c r="AM59" s="236">
        <f t="shared" si="8"/>
        <v>68.404692553357904</v>
      </c>
      <c r="AN59" s="236">
        <f t="shared" si="9"/>
        <v>115.52207257275829</v>
      </c>
      <c r="AO59" s="236">
        <f t="shared" si="10"/>
        <v>71.877954219807236</v>
      </c>
      <c r="AP59" s="236">
        <f t="shared" si="11"/>
        <v>68.646416032152914</v>
      </c>
      <c r="AQ59" s="236">
        <f t="shared" si="12"/>
        <v>16.957589172099052</v>
      </c>
      <c r="AR59" s="236">
        <f t="shared" si="13"/>
        <v>71.410149964985408</v>
      </c>
      <c r="AS59" s="237"/>
      <c r="AT59" s="234">
        <f t="shared" si="14"/>
        <v>43507.807301251734</v>
      </c>
      <c r="AU59" s="234">
        <f t="shared" si="15"/>
        <v>44021.428158984832</v>
      </c>
      <c r="AV59" s="234">
        <f t="shared" si="16"/>
        <v>44208.802791961331</v>
      </c>
      <c r="AW59" s="234">
        <f t="shared" si="17"/>
        <v>45075.158910679798</v>
      </c>
      <c r="AX59" s="234">
        <f t="shared" si="18"/>
        <v>47709.141922121737</v>
      </c>
      <c r="AY59" s="234">
        <f t="shared" si="19"/>
        <v>48195.556073995765</v>
      </c>
      <c r="AZ59" s="234">
        <f t="shared" si="20"/>
        <v>45246.26</v>
      </c>
      <c r="BA59" s="65"/>
      <c r="BB59" s="65"/>
    </row>
    <row r="60" spans="1:54" x14ac:dyDescent="0.35">
      <c r="A60" s="2" t="s">
        <v>59</v>
      </c>
      <c r="B60" s="2"/>
      <c r="C60" s="234">
        <v>3227.636</v>
      </c>
      <c r="D60" s="234">
        <v>3202.4650000000001</v>
      </c>
      <c r="E60" s="234">
        <v>3208.9480000000003</v>
      </c>
      <c r="F60" s="234">
        <v>3575.855</v>
      </c>
      <c r="G60" s="234">
        <v>3570.4929999999999</v>
      </c>
      <c r="H60" s="234">
        <v>3444.0320000000002</v>
      </c>
      <c r="I60" s="234">
        <v>3399.1080000000002</v>
      </c>
      <c r="J60" s="234"/>
      <c r="K60" s="234"/>
      <c r="L60" s="234">
        <v>229.91267092077973</v>
      </c>
      <c r="M60" s="234">
        <v>365.8419188229372</v>
      </c>
      <c r="N60" s="234">
        <v>217.93569993955157</v>
      </c>
      <c r="O60" s="234">
        <v>296.81367517105798</v>
      </c>
      <c r="P60" s="234">
        <v>335.4504205958998</v>
      </c>
      <c r="Q60" s="234">
        <v>241.13502126940637</v>
      </c>
      <c r="R60" s="234">
        <v>264.48455831049336</v>
      </c>
      <c r="S60" s="234"/>
      <c r="T60" s="234"/>
      <c r="U60" s="234">
        <v>80228.639999999999</v>
      </c>
      <c r="V60" s="234">
        <v>83110.100000000006</v>
      </c>
      <c r="W60" s="234">
        <v>85020.3</v>
      </c>
      <c r="X60" s="234">
        <v>86416.27</v>
      </c>
      <c r="Y60" s="234">
        <v>87800.92</v>
      </c>
      <c r="Z60" s="234">
        <v>90598.83</v>
      </c>
      <c r="AA60" s="234">
        <v>92191.17</v>
      </c>
      <c r="AB60" s="235"/>
      <c r="AC60" s="234"/>
      <c r="AD60" s="234">
        <f t="shared" si="23"/>
        <v>3646.6002112378301</v>
      </c>
      <c r="AE60" s="234">
        <f t="shared" si="24"/>
        <v>3592.0830596365745</v>
      </c>
      <c r="AF60" s="234">
        <f t="shared" si="25"/>
        <v>3558.8629124320782</v>
      </c>
      <c r="AG60" s="234">
        <f t="shared" si="26"/>
        <v>3923.4089605872737</v>
      </c>
      <c r="AH60" s="234">
        <f t="shared" si="27"/>
        <v>3914.7234156971244</v>
      </c>
      <c r="AI60" s="234">
        <f t="shared" si="28"/>
        <v>3696.7369378435515</v>
      </c>
      <c r="AJ60" s="234">
        <f t="shared" si="29"/>
        <v>3399.1080000000002</v>
      </c>
      <c r="AK60" s="235"/>
      <c r="AL60" s="236">
        <f t="shared" si="7"/>
        <v>259.75655072194297</v>
      </c>
      <c r="AM60" s="236">
        <f t="shared" si="8"/>
        <v>410.35095125436544</v>
      </c>
      <c r="AN60" s="236">
        <f t="shared" si="9"/>
        <v>241.70017083785586</v>
      </c>
      <c r="AO60" s="236">
        <f t="shared" si="10"/>
        <v>325.66237523360689</v>
      </c>
      <c r="AP60" s="236">
        <f t="shared" si="11"/>
        <v>367.79111912898804</v>
      </c>
      <c r="AQ60" s="236">
        <f t="shared" si="12"/>
        <v>258.82823973014911</v>
      </c>
      <c r="AR60" s="236">
        <f t="shared" si="13"/>
        <v>264.48455831049336</v>
      </c>
      <c r="AS60" s="237"/>
      <c r="AT60" s="234">
        <f t="shared" si="14"/>
        <v>90642.741489847002</v>
      </c>
      <c r="AU60" s="234">
        <f t="shared" si="15"/>
        <v>93221.434830576341</v>
      </c>
      <c r="AV60" s="234">
        <f t="shared" si="16"/>
        <v>94291.210849739233</v>
      </c>
      <c r="AW60" s="234">
        <f t="shared" si="17"/>
        <v>94815.468764401579</v>
      </c>
      <c r="AX60" s="234">
        <f t="shared" si="18"/>
        <v>96265.786669725989</v>
      </c>
      <c r="AY60" s="234">
        <f t="shared" si="19"/>
        <v>97246.495208641645</v>
      </c>
      <c r="AZ60" s="234">
        <f t="shared" si="20"/>
        <v>92191.17</v>
      </c>
      <c r="BA60" s="65"/>
      <c r="BB60" s="65"/>
    </row>
    <row r="61" spans="1:54" x14ac:dyDescent="0.35">
      <c r="A61" s="2" t="s">
        <v>60</v>
      </c>
      <c r="B61" s="2"/>
      <c r="C61" s="234">
        <v>20257.471729999997</v>
      </c>
      <c r="D61" s="234">
        <v>18639.857929999998</v>
      </c>
      <c r="E61" s="234">
        <v>21229.969970000002</v>
      </c>
      <c r="F61" s="234">
        <v>20866.329089999999</v>
      </c>
      <c r="G61" s="234">
        <v>27251.442189999998</v>
      </c>
      <c r="H61" s="234">
        <v>21924.539850000001</v>
      </c>
      <c r="I61" s="274">
        <v>21224.082639999997</v>
      </c>
      <c r="J61" s="234"/>
      <c r="K61" s="234"/>
      <c r="L61" s="234">
        <v>9564.8723282670635</v>
      </c>
      <c r="M61" s="234">
        <v>6786.2670990089418</v>
      </c>
      <c r="N61" s="234">
        <v>7594.9548554199437</v>
      </c>
      <c r="O61" s="234">
        <v>10256.999051640507</v>
      </c>
      <c r="P61" s="234">
        <v>18078.160870793414</v>
      </c>
      <c r="Q61" s="234">
        <v>11529.754888805704</v>
      </c>
      <c r="R61" s="234">
        <v>7866.8730595092838</v>
      </c>
      <c r="S61" s="234"/>
      <c r="T61" s="234"/>
      <c r="U61" s="234">
        <v>409043.27</v>
      </c>
      <c r="V61" s="234">
        <v>447619.15</v>
      </c>
      <c r="W61" s="234">
        <v>494266.88</v>
      </c>
      <c r="X61" s="234">
        <v>522591.14</v>
      </c>
      <c r="Y61" s="234">
        <v>548036.99</v>
      </c>
      <c r="Z61" s="234">
        <v>572652.68999999994</v>
      </c>
      <c r="AA61" s="234">
        <v>578726.55000000005</v>
      </c>
      <c r="AB61" s="235"/>
      <c r="AC61" s="234"/>
      <c r="AD61" s="234">
        <f t="shared" si="23"/>
        <v>22886.998623686923</v>
      </c>
      <c r="AE61" s="234">
        <f t="shared" si="24"/>
        <v>20907.618944901958</v>
      </c>
      <c r="AF61" s="234">
        <f t="shared" si="25"/>
        <v>23544.960142164895</v>
      </c>
      <c r="AG61" s="234">
        <f t="shared" si="26"/>
        <v>22894.42455755865</v>
      </c>
      <c r="AH61" s="234">
        <f t="shared" si="27"/>
        <v>29878.747515457813</v>
      </c>
      <c r="AI61" s="234">
        <f t="shared" si="28"/>
        <v>23533.247167482161</v>
      </c>
      <c r="AJ61" s="234">
        <f t="shared" si="29"/>
        <v>21224.082639999997</v>
      </c>
      <c r="AK61" s="235"/>
      <c r="AL61" s="236">
        <f t="shared" si="7"/>
        <v>10806.443307957139</v>
      </c>
      <c r="AM61" s="236">
        <f t="shared" si="8"/>
        <v>7611.8974241776441</v>
      </c>
      <c r="AN61" s="236">
        <f t="shared" si="9"/>
        <v>8423.1352943550264</v>
      </c>
      <c r="AO61" s="236">
        <f t="shared" si="10"/>
        <v>11253.924442669384</v>
      </c>
      <c r="AP61" s="236">
        <f t="shared" si="11"/>
        <v>19821.072236700784</v>
      </c>
      <c r="AQ61" s="236">
        <f t="shared" si="12"/>
        <v>12375.747606796429</v>
      </c>
      <c r="AR61" s="236">
        <f t="shared" si="13"/>
        <v>7866.8730595092838</v>
      </c>
      <c r="AS61" s="237"/>
      <c r="AT61" s="234">
        <f t="shared" si="14"/>
        <v>462139.24828803894</v>
      </c>
      <c r="AU61" s="234">
        <f t="shared" si="15"/>
        <v>502077.35787398851</v>
      </c>
      <c r="AV61" s="234">
        <f t="shared" si="16"/>
        <v>548163.46917292406</v>
      </c>
      <c r="AW61" s="234">
        <f t="shared" si="17"/>
        <v>573384.20081337704</v>
      </c>
      <c r="AX61" s="234">
        <f t="shared" si="18"/>
        <v>600873.11119813728</v>
      </c>
      <c r="AY61" s="234">
        <f t="shared" si="19"/>
        <v>614670.9297934724</v>
      </c>
      <c r="AZ61" s="234">
        <f t="shared" si="20"/>
        <v>578726.55000000005</v>
      </c>
      <c r="BA61" s="65"/>
      <c r="BB61" s="65"/>
    </row>
    <row r="62" spans="1:54" x14ac:dyDescent="0.35">
      <c r="A62" s="2" t="s">
        <v>61</v>
      </c>
      <c r="B62" s="2"/>
      <c r="C62" s="234">
        <v>1714.0940000000001</v>
      </c>
      <c r="D62" s="234">
        <v>1665.4829999999999</v>
      </c>
      <c r="E62" s="234">
        <v>1267.7940000000001</v>
      </c>
      <c r="F62" s="234">
        <v>1012.6570000000002</v>
      </c>
      <c r="G62" s="234">
        <v>870.82599999999991</v>
      </c>
      <c r="H62" s="234">
        <v>1390.777</v>
      </c>
      <c r="I62" s="234">
        <v>1935.2660000000001</v>
      </c>
      <c r="J62" s="234"/>
      <c r="K62" s="234"/>
      <c r="L62" s="234">
        <v>109.77864622936045</v>
      </c>
      <c r="M62" s="234">
        <v>72.530216259133283</v>
      </c>
      <c r="N62" s="234">
        <v>223.58647637057337</v>
      </c>
      <c r="O62" s="234">
        <v>47.593184974266379</v>
      </c>
      <c r="P62" s="234">
        <v>106.90258471168364</v>
      </c>
      <c r="Q62" s="234">
        <v>36.329176173515982</v>
      </c>
      <c r="R62" s="234">
        <v>63.88750763773902</v>
      </c>
      <c r="S62" s="234"/>
      <c r="T62" s="234"/>
      <c r="U62" s="234">
        <v>29197.95</v>
      </c>
      <c r="V62" s="234">
        <v>29962.34</v>
      </c>
      <c r="W62" s="234">
        <v>34016.83</v>
      </c>
      <c r="X62" s="234">
        <v>35627.4</v>
      </c>
      <c r="Y62" s="234">
        <v>43480.85</v>
      </c>
      <c r="Z62" s="234">
        <v>43818.03</v>
      </c>
      <c r="AA62" s="234">
        <v>44666.239999999998</v>
      </c>
      <c r="AB62" s="235"/>
      <c r="AC62" s="234"/>
      <c r="AD62" s="234">
        <f t="shared" si="23"/>
        <v>1936.5924603894296</v>
      </c>
      <c r="AE62" s="234">
        <f t="shared" si="24"/>
        <v>1868.1088693905165</v>
      </c>
      <c r="AF62" s="234">
        <f t="shared" si="25"/>
        <v>1406.0386915599486</v>
      </c>
      <c r="AG62" s="234">
        <f t="shared" si="26"/>
        <v>1111.0818385536963</v>
      </c>
      <c r="AH62" s="234">
        <f t="shared" si="27"/>
        <v>954.78213602375467</v>
      </c>
      <c r="AI62" s="234">
        <f t="shared" si="28"/>
        <v>1492.8248948335095</v>
      </c>
      <c r="AJ62" s="234">
        <f t="shared" si="29"/>
        <v>1935.2660000000001</v>
      </c>
      <c r="AK62" s="235"/>
      <c r="AL62" s="236">
        <f t="shared" si="7"/>
        <v>124.02849470305475</v>
      </c>
      <c r="AM62" s="236">
        <f t="shared" si="8"/>
        <v>81.354382057636812</v>
      </c>
      <c r="AN62" s="236">
        <f t="shared" si="9"/>
        <v>247.96712769312705</v>
      </c>
      <c r="AO62" s="236">
        <f t="shared" si="10"/>
        <v>52.218987736058736</v>
      </c>
      <c r="AP62" s="236">
        <f t="shared" si="11"/>
        <v>117.20903851915503</v>
      </c>
      <c r="AQ62" s="236">
        <f t="shared" si="12"/>
        <v>38.99481987451405</v>
      </c>
      <c r="AR62" s="236">
        <f t="shared" si="13"/>
        <v>63.88750763773902</v>
      </c>
      <c r="AS62" s="237"/>
      <c r="AT62" s="234">
        <f t="shared" si="14"/>
        <v>32987.99822461752</v>
      </c>
      <c r="AU62" s="234">
        <f t="shared" si="15"/>
        <v>33607.615989892569</v>
      </c>
      <c r="AV62" s="234">
        <f t="shared" si="16"/>
        <v>37726.144108756787</v>
      </c>
      <c r="AW62" s="234">
        <f t="shared" si="17"/>
        <v>39090.192528060295</v>
      </c>
      <c r="AX62" s="234">
        <f t="shared" si="18"/>
        <v>47672.828830476436</v>
      </c>
      <c r="AY62" s="234">
        <f t="shared" si="19"/>
        <v>47033.166371432344</v>
      </c>
      <c r="AZ62" s="234">
        <f t="shared" si="20"/>
        <v>44666.239999999998</v>
      </c>
      <c r="BA62" s="65"/>
      <c r="BB62" s="65"/>
    </row>
    <row r="63" spans="1:54" x14ac:dyDescent="0.35">
      <c r="A63" s="2" t="s">
        <v>62</v>
      </c>
      <c r="B63" s="2"/>
      <c r="C63" s="234">
        <v>2082.0155</v>
      </c>
      <c r="D63" s="234">
        <v>2407.6460000000002</v>
      </c>
      <c r="E63" s="234">
        <v>2166.6660000000002</v>
      </c>
      <c r="F63" s="234">
        <v>1918.5420000000001</v>
      </c>
      <c r="G63" s="234">
        <v>2381.9351999999999</v>
      </c>
      <c r="H63" s="234">
        <v>2581.4025000000001</v>
      </c>
      <c r="I63" s="234">
        <v>3046.4528999999998</v>
      </c>
      <c r="J63" s="234"/>
      <c r="K63" s="234"/>
      <c r="L63" s="234">
        <v>748.23278828126217</v>
      </c>
      <c r="M63" s="234">
        <v>1528.3680717119012</v>
      </c>
      <c r="N63" s="234">
        <v>999.14003303956895</v>
      </c>
      <c r="O63" s="234">
        <v>812.02546283927654</v>
      </c>
      <c r="P63" s="234">
        <v>1180.2462873785128</v>
      </c>
      <c r="Q63" s="234">
        <v>960.36644447602725</v>
      </c>
      <c r="R63" s="234">
        <v>1392.1425435486806</v>
      </c>
      <c r="S63" s="234"/>
      <c r="T63" s="234"/>
      <c r="U63" s="234">
        <v>38948.269999999997</v>
      </c>
      <c r="V63" s="234">
        <v>38402.28</v>
      </c>
      <c r="W63" s="234">
        <v>43824.27</v>
      </c>
      <c r="X63" s="234">
        <v>44897.64</v>
      </c>
      <c r="Y63" s="234">
        <v>45281.73</v>
      </c>
      <c r="Z63" s="234">
        <v>50063.66</v>
      </c>
      <c r="AA63" s="234">
        <v>50267.55</v>
      </c>
      <c r="AB63" s="235"/>
      <c r="AC63" s="234"/>
      <c r="AD63" s="234">
        <f t="shared" si="23"/>
        <v>2352.2721155980526</v>
      </c>
      <c r="AE63" s="234">
        <f t="shared" si="24"/>
        <v>2700.5648493275521</v>
      </c>
      <c r="AF63" s="234">
        <f t="shared" si="25"/>
        <v>2402.9268380252847</v>
      </c>
      <c r="AG63" s="234">
        <f t="shared" si="26"/>
        <v>2105.0140103731919</v>
      </c>
      <c r="AH63" s="234">
        <f t="shared" si="27"/>
        <v>2611.5770293102978</v>
      </c>
      <c r="AI63" s="234">
        <f t="shared" si="28"/>
        <v>2770.8122262486786</v>
      </c>
      <c r="AJ63" s="234">
        <f t="shared" si="29"/>
        <v>3046.4528999999998</v>
      </c>
      <c r="AK63" s="235"/>
      <c r="AL63" s="236">
        <f t="shared" si="7"/>
        <v>845.35735869891187</v>
      </c>
      <c r="AM63" s="236">
        <f t="shared" si="8"/>
        <v>1714.3122748525705</v>
      </c>
      <c r="AN63" s="236">
        <f t="shared" si="9"/>
        <v>1108.0897564905019</v>
      </c>
      <c r="AO63" s="236">
        <f t="shared" si="10"/>
        <v>890.94999017819396</v>
      </c>
      <c r="AP63" s="236">
        <f t="shared" si="11"/>
        <v>1294.0335627293657</v>
      </c>
      <c r="AQ63" s="236">
        <f t="shared" si="12"/>
        <v>1030.8330785428266</v>
      </c>
      <c r="AR63" s="236">
        <f t="shared" si="13"/>
        <v>1392.1425435486806</v>
      </c>
      <c r="AS63" s="237"/>
      <c r="AT63" s="234">
        <f t="shared" si="14"/>
        <v>44003.961292211396</v>
      </c>
      <c r="AU63" s="234">
        <f t="shared" si="15"/>
        <v>43074.375345060886</v>
      </c>
      <c r="AV63" s="234">
        <f t="shared" si="16"/>
        <v>48603.021665483429</v>
      </c>
      <c r="AW63" s="234">
        <f t="shared" si="17"/>
        <v>49261.450222456333</v>
      </c>
      <c r="AX63" s="234">
        <f t="shared" si="18"/>
        <v>49647.331260493993</v>
      </c>
      <c r="AY63" s="234">
        <f t="shared" si="19"/>
        <v>53737.067822145873</v>
      </c>
      <c r="AZ63" s="234">
        <f t="shared" si="20"/>
        <v>50267.55</v>
      </c>
      <c r="BA63" s="65"/>
      <c r="BB63" s="65"/>
    </row>
    <row r="64" spans="1:54" x14ac:dyDescent="0.35">
      <c r="A64" s="2" t="s">
        <v>63</v>
      </c>
      <c r="B64" s="2"/>
      <c r="C64" s="234">
        <v>9746.6869217999993</v>
      </c>
      <c r="D64" s="234">
        <v>9834.3659807999993</v>
      </c>
      <c r="E64" s="234">
        <v>10188.297423599999</v>
      </c>
      <c r="F64" s="234">
        <v>11068.7023228</v>
      </c>
      <c r="G64" s="234">
        <v>12173.40855</v>
      </c>
      <c r="H64" s="234">
        <v>12596.56847</v>
      </c>
      <c r="I64" s="234">
        <v>12498.980130000002</v>
      </c>
      <c r="J64" s="234"/>
      <c r="K64" s="234"/>
      <c r="L64" s="234">
        <v>483.21692851724134</v>
      </c>
      <c r="M64" s="234">
        <v>302.50556431554793</v>
      </c>
      <c r="N64" s="234">
        <v>352.70303707881112</v>
      </c>
      <c r="O64" s="234">
        <v>676.27595197909352</v>
      </c>
      <c r="P64" s="234">
        <v>397.14883841813742</v>
      </c>
      <c r="Q64" s="234">
        <v>348.95213356050215</v>
      </c>
      <c r="R64" s="234">
        <v>341.57854528181878</v>
      </c>
      <c r="S64" s="234"/>
      <c r="T64" s="234"/>
      <c r="U64" s="234">
        <v>206649.55</v>
      </c>
      <c r="V64" s="234">
        <v>209293.77</v>
      </c>
      <c r="W64" s="234">
        <v>214896.89</v>
      </c>
      <c r="X64" s="234">
        <v>216832.16</v>
      </c>
      <c r="Y64" s="234">
        <v>230347.39</v>
      </c>
      <c r="Z64" s="234">
        <v>236661.02</v>
      </c>
      <c r="AA64" s="234">
        <v>238183.64</v>
      </c>
      <c r="AB64" s="235"/>
      <c r="AC64" s="234"/>
      <c r="AD64" s="234">
        <f t="shared" si="23"/>
        <v>11011.85839664227</v>
      </c>
      <c r="AE64" s="234">
        <f t="shared" si="24"/>
        <v>11030.833886365002</v>
      </c>
      <c r="AF64" s="234">
        <f t="shared" si="25"/>
        <v>11299.265005751831</v>
      </c>
      <c r="AG64" s="234">
        <f t="shared" si="26"/>
        <v>12144.52092586156</v>
      </c>
      <c r="AH64" s="234">
        <f t="shared" si="27"/>
        <v>13347.044091539343</v>
      </c>
      <c r="AI64" s="234">
        <f t="shared" si="28"/>
        <v>13520.838352583376</v>
      </c>
      <c r="AJ64" s="234">
        <f t="shared" si="29"/>
        <v>12498.980130000002</v>
      </c>
      <c r="AK64" s="235"/>
      <c r="AL64" s="236">
        <f t="shared" si="7"/>
        <v>545.94103969737216</v>
      </c>
      <c r="AM64" s="236">
        <f t="shared" si="8"/>
        <v>339.30897387596173</v>
      </c>
      <c r="AN64" s="236">
        <f t="shared" si="9"/>
        <v>391.16300973463478</v>
      </c>
      <c r="AO64" s="236">
        <f t="shared" si="10"/>
        <v>742.0063536761038</v>
      </c>
      <c r="AP64" s="236">
        <f t="shared" si="11"/>
        <v>435.43786733999934</v>
      </c>
      <c r="AQ64" s="236">
        <f t="shared" si="12"/>
        <v>374.55640414270965</v>
      </c>
      <c r="AR64" s="236">
        <f t="shared" si="13"/>
        <v>341.57854528181878</v>
      </c>
      <c r="AS64" s="237"/>
      <c r="AT64" s="234">
        <f t="shared" si="14"/>
        <v>233473.75375730178</v>
      </c>
      <c r="AU64" s="234">
        <f t="shared" si="15"/>
        <v>234756.8531442103</v>
      </c>
      <c r="AV64" s="234">
        <f t="shared" si="16"/>
        <v>238329.99843499987</v>
      </c>
      <c r="AW64" s="234">
        <f t="shared" si="17"/>
        <v>237907.08501533017</v>
      </c>
      <c r="AX64" s="234">
        <f t="shared" si="18"/>
        <v>252555.12932743959</v>
      </c>
      <c r="AY64" s="234">
        <f t="shared" si="19"/>
        <v>254025.9597999471</v>
      </c>
      <c r="AZ64" s="234">
        <f t="shared" si="20"/>
        <v>238183.64</v>
      </c>
      <c r="BA64" s="65"/>
      <c r="BB64" s="65"/>
    </row>
    <row r="65" spans="1:70" x14ac:dyDescent="0.35">
      <c r="A65" s="2" t="s">
        <v>64</v>
      </c>
      <c r="B65" s="2"/>
      <c r="C65" s="234">
        <v>662.56799999999998</v>
      </c>
      <c r="D65" s="234">
        <v>682.67599999999993</v>
      </c>
      <c r="E65" s="234">
        <v>683.49300000000005</v>
      </c>
      <c r="F65" s="234">
        <v>728.44200000000001</v>
      </c>
      <c r="G65" s="234">
        <v>979.83</v>
      </c>
      <c r="H65" s="234">
        <v>666.67299999999989</v>
      </c>
      <c r="I65" s="234">
        <v>812.97500000000002</v>
      </c>
      <c r="J65" s="234"/>
      <c r="K65" s="234"/>
      <c r="L65" s="234">
        <v>197.32807977646456</v>
      </c>
      <c r="M65" s="234">
        <v>114.95563947404304</v>
      </c>
      <c r="N65" s="234">
        <v>168.65033945472643</v>
      </c>
      <c r="O65" s="234">
        <v>158.74067416861988</v>
      </c>
      <c r="P65" s="234">
        <v>174.23386248768173</v>
      </c>
      <c r="Q65" s="234">
        <v>151.01964326027394</v>
      </c>
      <c r="R65" s="234">
        <v>306.38918482639178</v>
      </c>
      <c r="S65" s="234"/>
      <c r="T65" s="234"/>
      <c r="U65" s="234">
        <v>5498.8</v>
      </c>
      <c r="V65" s="234">
        <v>5560.14</v>
      </c>
      <c r="W65" s="234">
        <v>5662.11</v>
      </c>
      <c r="X65" s="234">
        <v>6095.44</v>
      </c>
      <c r="Y65" s="234">
        <v>5936.46</v>
      </c>
      <c r="Z65" s="234">
        <v>5963.03</v>
      </c>
      <c r="AA65" s="234">
        <v>5864.64</v>
      </c>
      <c r="AB65" s="235"/>
      <c r="AC65" s="234"/>
      <c r="AD65" s="234">
        <f t="shared" si="23"/>
        <v>748.57282815020858</v>
      </c>
      <c r="AE65" s="234">
        <f t="shared" si="24"/>
        <v>765.73167694899325</v>
      </c>
      <c r="AF65" s="234">
        <f t="shared" si="25"/>
        <v>758.02346706987407</v>
      </c>
      <c r="AG65" s="234">
        <f t="shared" si="26"/>
        <v>799.24266226346288</v>
      </c>
      <c r="AH65" s="234">
        <f t="shared" si="27"/>
        <v>1074.2951867998379</v>
      </c>
      <c r="AI65" s="234">
        <f t="shared" si="28"/>
        <v>715.58995519291739</v>
      </c>
      <c r="AJ65" s="234">
        <f t="shared" si="29"/>
        <v>812.97500000000002</v>
      </c>
      <c r="AK65" s="235"/>
      <c r="AL65" s="236">
        <f t="shared" si="7"/>
        <v>222.94230743367933</v>
      </c>
      <c r="AM65" s="236">
        <f t="shared" si="8"/>
        <v>128.94136396944211</v>
      </c>
      <c r="AN65" s="236">
        <f t="shared" si="9"/>
        <v>187.04056228225147</v>
      </c>
      <c r="AO65" s="236">
        <f t="shared" si="10"/>
        <v>174.1694177875859</v>
      </c>
      <c r="AP65" s="236">
        <f t="shared" si="11"/>
        <v>191.03170942720811</v>
      </c>
      <c r="AQ65" s="236">
        <f t="shared" si="12"/>
        <v>162.1006696744428</v>
      </c>
      <c r="AR65" s="236">
        <f t="shared" si="13"/>
        <v>306.38918482639178</v>
      </c>
      <c r="AS65" s="237"/>
      <c r="AT65" s="234">
        <f t="shared" si="14"/>
        <v>6212.5733018080664</v>
      </c>
      <c r="AU65" s="234">
        <f t="shared" si="15"/>
        <v>6236.5973408632735</v>
      </c>
      <c r="AV65" s="234">
        <f t="shared" si="16"/>
        <v>6279.5262762471657</v>
      </c>
      <c r="AW65" s="234">
        <f t="shared" si="17"/>
        <v>6687.8841325283292</v>
      </c>
      <c r="AX65" s="234">
        <f t="shared" si="18"/>
        <v>6508.7927544877839</v>
      </c>
      <c r="AY65" s="234">
        <f t="shared" si="19"/>
        <v>6400.5657503964048</v>
      </c>
      <c r="AZ65" s="234">
        <f t="shared" si="20"/>
        <v>5864.64</v>
      </c>
      <c r="BA65" s="65"/>
      <c r="BB65" s="65"/>
    </row>
    <row r="66" spans="1:70" x14ac:dyDescent="0.35">
      <c r="A66" s="9" t="s">
        <v>77</v>
      </c>
      <c r="B66" s="9"/>
      <c r="C66" s="236">
        <v>3213.8947899999998</v>
      </c>
      <c r="D66" s="236">
        <v>3149.5020099999997</v>
      </c>
      <c r="E66" s="236">
        <v>3801.8693000000003</v>
      </c>
      <c r="F66" s="236">
        <v>3457.2677400000002</v>
      </c>
      <c r="G66" s="236">
        <v>3578.26089</v>
      </c>
      <c r="H66" s="236">
        <v>4836.6650099999997</v>
      </c>
      <c r="I66" s="238">
        <v>5053.9791599999999</v>
      </c>
      <c r="J66" s="236"/>
      <c r="K66" s="236"/>
      <c r="L66" s="236">
        <v>1516.5826956849671</v>
      </c>
      <c r="M66" s="236">
        <v>468.23341057499232</v>
      </c>
      <c r="N66" s="236">
        <v>1206.0188141232832</v>
      </c>
      <c r="O66" s="236">
        <v>1675.5658791985506</v>
      </c>
      <c r="P66" s="236">
        <v>824.30181125148988</v>
      </c>
      <c r="Q66" s="236">
        <v>655.47941914082173</v>
      </c>
      <c r="R66" s="236">
        <v>878.67274596961261</v>
      </c>
      <c r="S66" s="236"/>
      <c r="T66" s="236"/>
      <c r="U66" s="236">
        <v>74003.22</v>
      </c>
      <c r="V66" s="236">
        <v>77014.2</v>
      </c>
      <c r="W66" s="236">
        <v>82530.070000000007</v>
      </c>
      <c r="X66" s="236">
        <v>86512.6</v>
      </c>
      <c r="Y66" s="236">
        <v>90180.56</v>
      </c>
      <c r="Z66" s="236">
        <v>93025.69</v>
      </c>
      <c r="AA66" s="234">
        <v>93999.62</v>
      </c>
      <c r="AB66" s="235"/>
      <c r="AC66" s="234"/>
      <c r="AD66" s="234">
        <f t="shared" ref="AD66:AD78" si="30">$BR$20/$BR$14*C66</f>
        <v>3631.0753195559105</v>
      </c>
      <c r="AE66" s="234">
        <f t="shared" ref="AE66:AE78" si="31">$BR$20/$BR$15*D66</f>
        <v>3532.6764902699447</v>
      </c>
      <c r="AF66" s="234">
        <f t="shared" ref="AF66:AF78" si="32">$BR$20/$BR$16*E66</f>
        <v>4216.4384245815472</v>
      </c>
      <c r="AG66" s="234">
        <f t="shared" ref="AG66:AG78" si="33">$BR$20/$BR$17*F66</f>
        <v>3793.2956538409176</v>
      </c>
      <c r="AH66" s="234">
        <f t="shared" ref="AH66:AH78" si="34">$BR$20/$BR$18*G66</f>
        <v>3923.2402062001615</v>
      </c>
      <c r="AI66" s="234">
        <f t="shared" ref="AI66:AI78" si="35">$BR$20/$BR$19*H66</f>
        <v>5191.554026920322</v>
      </c>
      <c r="AJ66" s="234">
        <f t="shared" ref="AJ66:AJ78" si="36">$BR$20/$BR$20*I66</f>
        <v>5053.9791599999999</v>
      </c>
      <c r="AK66" s="235"/>
      <c r="AL66" s="236">
        <f t="shared" si="7"/>
        <v>1713.4431449037124</v>
      </c>
      <c r="AM66" s="236">
        <f t="shared" si="8"/>
        <v>525.19958909224192</v>
      </c>
      <c r="AN66" s="236">
        <f t="shared" si="9"/>
        <v>1337.5273233716059</v>
      </c>
      <c r="AO66" s="236">
        <f t="shared" si="10"/>
        <v>1838.4219115433616</v>
      </c>
      <c r="AP66" s="236">
        <f t="shared" si="11"/>
        <v>903.77256085021281</v>
      </c>
      <c r="AQ66" s="236">
        <f t="shared" si="12"/>
        <v>703.57504829633149</v>
      </c>
      <c r="AR66" s="236">
        <f t="shared" si="13"/>
        <v>878.67274596961261</v>
      </c>
      <c r="AS66" s="237"/>
      <c r="AT66" s="234">
        <f t="shared" si="14"/>
        <v>83609.229071766342</v>
      </c>
      <c r="AU66" s="234">
        <f t="shared" si="15"/>
        <v>86383.895896274596</v>
      </c>
      <c r="AV66" s="234">
        <f t="shared" si="16"/>
        <v>91529.437461567868</v>
      </c>
      <c r="AW66" s="234">
        <f t="shared" si="17"/>
        <v>94921.161524643088</v>
      </c>
      <c r="AX66" s="234">
        <f t="shared" si="18"/>
        <v>98874.847219327828</v>
      </c>
      <c r="AY66" s="234">
        <f t="shared" si="19"/>
        <v>99851.425419793857</v>
      </c>
      <c r="AZ66" s="234">
        <f t="shared" si="20"/>
        <v>93999.62</v>
      </c>
      <c r="BA66" s="65"/>
      <c r="BB66" s="65"/>
    </row>
    <row r="67" spans="1:70" s="7" customFormat="1" x14ac:dyDescent="0.35">
      <c r="A67" s="2" t="s">
        <v>65</v>
      </c>
      <c r="B67" s="2"/>
      <c r="C67" s="236">
        <v>1039.6550000000002</v>
      </c>
      <c r="D67" s="236">
        <v>1188.011</v>
      </c>
      <c r="E67" s="236">
        <v>1002.3670999999999</v>
      </c>
      <c r="F67" s="236">
        <v>948.69900000000007</v>
      </c>
      <c r="G67" s="236">
        <v>1006.837</v>
      </c>
      <c r="H67" s="236">
        <v>1157.9350199999999</v>
      </c>
      <c r="I67" s="236">
        <v>1401.0966199999998</v>
      </c>
      <c r="J67" s="236"/>
      <c r="K67" s="236"/>
      <c r="L67" s="236">
        <v>260.27820801404602</v>
      </c>
      <c r="M67" s="236">
        <v>150.02095817422224</v>
      </c>
      <c r="N67" s="236">
        <v>75.394633837673965</v>
      </c>
      <c r="O67" s="236">
        <v>116.84746487146235</v>
      </c>
      <c r="P67" s="236">
        <v>173.9196437587899</v>
      </c>
      <c r="Q67" s="236">
        <v>60.160648367579917</v>
      </c>
      <c r="R67" s="236">
        <v>260.68904835291244</v>
      </c>
      <c r="S67" s="236"/>
      <c r="T67" s="236"/>
      <c r="U67" s="236">
        <v>28619.93</v>
      </c>
      <c r="V67" s="236">
        <v>28547.31</v>
      </c>
      <c r="W67" s="236">
        <v>29264.81</v>
      </c>
      <c r="X67" s="236">
        <v>29245.48</v>
      </c>
      <c r="Y67" s="236">
        <v>29746.38</v>
      </c>
      <c r="Z67" s="236">
        <v>30063.3</v>
      </c>
      <c r="AA67" s="236">
        <v>29024.71</v>
      </c>
      <c r="AB67" s="239"/>
      <c r="AC67" s="234"/>
      <c r="AD67" s="234">
        <f t="shared" si="30"/>
        <v>1174.607713699583</v>
      </c>
      <c r="AE67" s="234">
        <f t="shared" si="31"/>
        <v>1332.5467062909058</v>
      </c>
      <c r="AF67" s="234">
        <f t="shared" si="32"/>
        <v>1111.6687141181769</v>
      </c>
      <c r="AG67" s="234">
        <f t="shared" si="33"/>
        <v>1040.9074633899268</v>
      </c>
      <c r="AH67" s="234">
        <f t="shared" si="34"/>
        <v>1103.9059255095153</v>
      </c>
      <c r="AI67" s="234">
        <f t="shared" si="35"/>
        <v>1242.8981960843021</v>
      </c>
      <c r="AJ67" s="234">
        <f t="shared" si="36"/>
        <v>1401.0966199999998</v>
      </c>
      <c r="AK67" s="239"/>
      <c r="AL67" s="236">
        <f t="shared" ref="AL67:AL78" si="37">$BR$20/$BR$14*L67</f>
        <v>294.06369501536852</v>
      </c>
      <c r="AM67" s="236">
        <f t="shared" ref="AM67:AM78" si="38">$BR$20/$BR$15*M67</f>
        <v>168.27279687617843</v>
      </c>
      <c r="AN67" s="236">
        <f t="shared" ref="AN67:AN78" si="39">$BR$20/$BR$16*N67</f>
        <v>83.615928385656133</v>
      </c>
      <c r="AO67" s="236">
        <f t="shared" ref="AO67:AO78" si="40">$BR$20/$BR$17*O67</f>
        <v>128.20441284632685</v>
      </c>
      <c r="AP67" s="236">
        <f t="shared" ref="AP67:AP78" si="41">$BR$20/$BR$18*P67</f>
        <v>190.68719694233741</v>
      </c>
      <c r="AQ67" s="236">
        <f t="shared" ref="AQ67:AQ78" si="42">$BR$20/$BR$19*Q67</f>
        <v>64.574920042859659</v>
      </c>
      <c r="AR67" s="236">
        <f t="shared" ref="AR67:AR78" si="43">$BR$20/$BR$20*R67</f>
        <v>260.68904835291244</v>
      </c>
      <c r="AS67" s="237"/>
      <c r="AT67" s="234">
        <f t="shared" ref="AT67:AT78" si="44">$BR$20/$BR$14*U67</f>
        <v>32334.948173713488</v>
      </c>
      <c r="AU67" s="234">
        <f t="shared" ref="AU67:AU78" si="45">$BR$20/$BR$15*V67</f>
        <v>32020.430714838032</v>
      </c>
      <c r="AV67" s="234">
        <f t="shared" ref="AV67:AV78" si="46">$BR$20/$BR$16*W67</f>
        <v>32455.947228927176</v>
      </c>
      <c r="AW67" s="234">
        <f t="shared" ref="AW67:AW78" si="47">$BR$20/$BR$17*X67</f>
        <v>32087.98407336872</v>
      </c>
      <c r="AX67" s="234">
        <f t="shared" ref="AX67:AX78" si="48">$BR$20/$BR$18*Y67</f>
        <v>32614.221710622212</v>
      </c>
      <c r="AY67" s="234">
        <f t="shared" ref="AY67:AY78" si="49">$BR$20/$BR$19*Z67</f>
        <v>32269.186692653275</v>
      </c>
      <c r="AZ67" s="234">
        <f t="shared" ref="AZ67:AZ78" si="50">$BR$20/$BR$20*AA67</f>
        <v>29024.71</v>
      </c>
      <c r="BA67" s="65"/>
      <c r="BB67" s="65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</row>
    <row r="68" spans="1:70" s="7" customFormat="1" x14ac:dyDescent="0.35">
      <c r="A68" s="8" t="s">
        <v>66</v>
      </c>
      <c r="B68" s="8"/>
      <c r="C68" s="236">
        <v>1884.8812499999999</v>
      </c>
      <c r="D68" s="236">
        <v>1787.1306499999998</v>
      </c>
      <c r="E68" s="236">
        <v>2155.83115</v>
      </c>
      <c r="F68" s="236">
        <v>2364.9827</v>
      </c>
      <c r="G68" s="236">
        <v>1999.0806299999999</v>
      </c>
      <c r="H68" s="236">
        <v>2265.7734</v>
      </c>
      <c r="I68" s="236">
        <v>2910.7246999999998</v>
      </c>
      <c r="J68" s="236"/>
      <c r="K68" s="236"/>
      <c r="L68" s="236">
        <v>410.3918530302202</v>
      </c>
      <c r="M68" s="236">
        <v>139.59874345885314</v>
      </c>
      <c r="N68" s="236">
        <v>363.32548936580429</v>
      </c>
      <c r="O68" s="236">
        <v>766.91366477733675</v>
      </c>
      <c r="P68" s="236">
        <v>277.44880014708582</v>
      </c>
      <c r="Q68" s="236">
        <v>325.40461896118717</v>
      </c>
      <c r="R68" s="236">
        <v>541.37163730404257</v>
      </c>
      <c r="S68" s="236"/>
      <c r="T68" s="236"/>
      <c r="U68" s="236">
        <v>24087.29</v>
      </c>
      <c r="V68" s="236">
        <v>23520.1</v>
      </c>
      <c r="W68" s="236">
        <v>22032.31</v>
      </c>
      <c r="X68" s="236">
        <v>29873.75</v>
      </c>
      <c r="Y68" s="236">
        <v>28896.5</v>
      </c>
      <c r="Z68" s="236">
        <v>27472.82</v>
      </c>
      <c r="AA68" s="236">
        <v>34661.1</v>
      </c>
      <c r="AB68" s="239"/>
      <c r="AC68" s="234"/>
      <c r="AD68" s="234">
        <f t="shared" si="30"/>
        <v>2129.548798070236</v>
      </c>
      <c r="AE68" s="234">
        <f t="shared" si="31"/>
        <v>2004.5564067748746</v>
      </c>
      <c r="AF68" s="234">
        <f t="shared" si="32"/>
        <v>2390.9105180890419</v>
      </c>
      <c r="AG68" s="234">
        <f t="shared" si="33"/>
        <v>2594.846356134095</v>
      </c>
      <c r="AH68" s="234">
        <f t="shared" si="34"/>
        <v>2191.811537546092</v>
      </c>
      <c r="AI68" s="234">
        <f t="shared" si="35"/>
        <v>2432.0239244476743</v>
      </c>
      <c r="AJ68" s="234">
        <f t="shared" si="36"/>
        <v>2910.7246999999998</v>
      </c>
      <c r="AK68" s="239"/>
      <c r="AL68" s="236">
        <f t="shared" si="37"/>
        <v>463.66288452300245</v>
      </c>
      <c r="AM68" s="236">
        <f t="shared" si="38"/>
        <v>156.58259544603871</v>
      </c>
      <c r="AN68" s="236">
        <f t="shared" si="39"/>
        <v>402.9437713684348</v>
      </c>
      <c r="AO68" s="236">
        <f t="shared" si="40"/>
        <v>841.45356687679669</v>
      </c>
      <c r="AP68" s="236">
        <f t="shared" si="41"/>
        <v>304.19757568292914</v>
      </c>
      <c r="AQ68" s="236">
        <f t="shared" si="42"/>
        <v>349.2810968825861</v>
      </c>
      <c r="AR68" s="236">
        <f t="shared" si="43"/>
        <v>541.37163730404257</v>
      </c>
      <c r="AS68" s="237"/>
      <c r="AT68" s="234">
        <f t="shared" si="44"/>
        <v>27213.947546175241</v>
      </c>
      <c r="AU68" s="234">
        <f t="shared" si="45"/>
        <v>26381.600664162819</v>
      </c>
      <c r="AV68" s="234">
        <f t="shared" si="46"/>
        <v>24434.790135024436</v>
      </c>
      <c r="AW68" s="234">
        <f t="shared" si="47"/>
        <v>32777.318553561054</v>
      </c>
      <c r="AX68" s="234">
        <f t="shared" si="48"/>
        <v>31682.404973680656</v>
      </c>
      <c r="AY68" s="234">
        <f t="shared" si="49"/>
        <v>29488.630907241011</v>
      </c>
      <c r="AZ68" s="234">
        <f t="shared" si="50"/>
        <v>34661.1</v>
      </c>
      <c r="BA68" s="65"/>
      <c r="BB68" s="65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</row>
    <row r="69" spans="1:70" x14ac:dyDescent="0.35">
      <c r="A69" s="2" t="s">
        <v>67</v>
      </c>
      <c r="B69" s="2"/>
      <c r="C69" s="234">
        <v>9216.9626000000007</v>
      </c>
      <c r="D69" s="234">
        <v>8704.2217600000004</v>
      </c>
      <c r="E69" s="234">
        <v>8408.1456699999999</v>
      </c>
      <c r="F69" s="234">
        <v>8157.3851599999998</v>
      </c>
      <c r="G69" s="234">
        <v>9102.8676100000012</v>
      </c>
      <c r="H69" s="234">
        <v>9168.5757300000005</v>
      </c>
      <c r="I69" s="234">
        <v>10232.751</v>
      </c>
      <c r="J69" s="234"/>
      <c r="K69" s="234"/>
      <c r="L69" s="234">
        <v>225.40609589706381</v>
      </c>
      <c r="M69" s="234">
        <v>346.94922505293158</v>
      </c>
      <c r="N69" s="234">
        <v>391.19331661379016</v>
      </c>
      <c r="O69" s="234">
        <v>423.27811511017529</v>
      </c>
      <c r="P69" s="234">
        <v>418.91258633338123</v>
      </c>
      <c r="Q69" s="234">
        <v>357.91590939178087</v>
      </c>
      <c r="R69" s="234">
        <v>502.28179433417779</v>
      </c>
      <c r="S69" s="234"/>
      <c r="T69" s="234"/>
      <c r="U69" s="234">
        <v>168149.89</v>
      </c>
      <c r="V69" s="234">
        <v>169872.74</v>
      </c>
      <c r="W69" s="234">
        <v>170114.85</v>
      </c>
      <c r="X69" s="234">
        <v>170792.86</v>
      </c>
      <c r="Y69" s="234">
        <v>170913.55</v>
      </c>
      <c r="Z69" s="234">
        <v>171896.23</v>
      </c>
      <c r="AA69" s="234">
        <v>173985.54</v>
      </c>
      <c r="AB69" s="235"/>
      <c r="AC69" s="234"/>
      <c r="AD69" s="234">
        <f t="shared" si="30"/>
        <v>10413.373058216968</v>
      </c>
      <c r="AE69" s="234">
        <f t="shared" si="31"/>
        <v>9763.194143079174</v>
      </c>
      <c r="AF69" s="234">
        <f t="shared" si="32"/>
        <v>9324.9992792932026</v>
      </c>
      <c r="AG69" s="234">
        <f t="shared" si="33"/>
        <v>8950.2393222615719</v>
      </c>
      <c r="AH69" s="234">
        <f t="shared" si="34"/>
        <v>9980.4729999072752</v>
      </c>
      <c r="AI69" s="234">
        <f t="shared" si="35"/>
        <v>9841.3175512036196</v>
      </c>
      <c r="AJ69" s="234">
        <f t="shared" si="36"/>
        <v>10232.751</v>
      </c>
      <c r="AK69" s="235"/>
      <c r="AL69" s="236">
        <f t="shared" si="37"/>
        <v>254.66499844236694</v>
      </c>
      <c r="AM69" s="236">
        <f t="shared" si="38"/>
        <v>389.1597359742176</v>
      </c>
      <c r="AN69" s="236">
        <f t="shared" si="39"/>
        <v>433.85040396046219</v>
      </c>
      <c r="AO69" s="236">
        <f t="shared" si="40"/>
        <v>464.41848163411356</v>
      </c>
      <c r="AP69" s="236">
        <f t="shared" si="41"/>
        <v>459.29985322742004</v>
      </c>
      <c r="AQ69" s="236">
        <f t="shared" si="42"/>
        <v>384.17789465674593</v>
      </c>
      <c r="AR69" s="236">
        <f t="shared" si="43"/>
        <v>502.28179433417779</v>
      </c>
      <c r="AS69" s="237"/>
      <c r="AT69" s="234">
        <f t="shared" si="44"/>
        <v>189976.63441404729</v>
      </c>
      <c r="AU69" s="234">
        <f t="shared" si="45"/>
        <v>190539.78471210404</v>
      </c>
      <c r="AV69" s="234">
        <f t="shared" si="46"/>
        <v>188664.76817914972</v>
      </c>
      <c r="AW69" s="234">
        <f t="shared" si="47"/>
        <v>187393.01155341245</v>
      </c>
      <c r="AX69" s="234">
        <f t="shared" si="48"/>
        <v>187391.28636995543</v>
      </c>
      <c r="AY69" s="234">
        <f t="shared" si="49"/>
        <v>184509.0704491279</v>
      </c>
      <c r="AZ69" s="234">
        <f t="shared" si="50"/>
        <v>173985.54</v>
      </c>
      <c r="BA69" s="65"/>
      <c r="BB69" s="65"/>
    </row>
    <row r="70" spans="1:70" x14ac:dyDescent="0.35">
      <c r="A70" s="2" t="s">
        <v>68</v>
      </c>
      <c r="B70" s="2"/>
      <c r="C70" s="234">
        <v>6262.0747561813259</v>
      </c>
      <c r="D70" s="234">
        <v>6179.9036430546585</v>
      </c>
      <c r="E70" s="234">
        <v>7330.9674619930156</v>
      </c>
      <c r="F70" s="234">
        <v>9756.7971275716227</v>
      </c>
      <c r="G70" s="234">
        <v>11300.515826165998</v>
      </c>
      <c r="H70" s="234">
        <v>8777.0564433369163</v>
      </c>
      <c r="I70" s="234">
        <v>8961.2392200000013</v>
      </c>
      <c r="J70" s="234"/>
      <c r="K70" s="234"/>
      <c r="L70" s="234">
        <v>758.45261747232951</v>
      </c>
      <c r="M70" s="234">
        <v>633.84502856469692</v>
      </c>
      <c r="N70" s="234">
        <v>1098.1963926083149</v>
      </c>
      <c r="O70" s="234">
        <v>4345.7996216095735</v>
      </c>
      <c r="P70" s="234">
        <v>4474.977913088861</v>
      </c>
      <c r="Q70" s="234">
        <v>1477.0818082936989</v>
      </c>
      <c r="R70" s="234">
        <v>467.0088633575993</v>
      </c>
      <c r="S70" s="234"/>
      <c r="T70" s="234"/>
      <c r="U70" s="234">
        <v>146513.21</v>
      </c>
      <c r="V70" s="234">
        <v>155764.17000000001</v>
      </c>
      <c r="W70" s="234">
        <v>166333.09</v>
      </c>
      <c r="X70" s="234">
        <v>170074.69</v>
      </c>
      <c r="Y70" s="234">
        <v>177417.96</v>
      </c>
      <c r="Z70" s="234">
        <v>180633.7</v>
      </c>
      <c r="AA70" s="234">
        <v>185400.4</v>
      </c>
      <c r="AB70" s="235"/>
      <c r="AC70" s="234"/>
      <c r="AD70" s="234">
        <f t="shared" si="30"/>
        <v>7074.9251553390486</v>
      </c>
      <c r="AE70" s="234">
        <f t="shared" si="31"/>
        <v>6931.7626223559</v>
      </c>
      <c r="AF70" s="234">
        <f t="shared" si="32"/>
        <v>8130.361792317377</v>
      </c>
      <c r="AG70" s="234">
        <f t="shared" si="33"/>
        <v>10705.105569701982</v>
      </c>
      <c r="AH70" s="234">
        <f t="shared" si="34"/>
        <v>12389.995979308171</v>
      </c>
      <c r="AI70" s="234">
        <f t="shared" si="35"/>
        <v>9421.0706403486747</v>
      </c>
      <c r="AJ70" s="234">
        <f t="shared" si="36"/>
        <v>8961.2392200000013</v>
      </c>
      <c r="AK70" s="235"/>
      <c r="AL70" s="236">
        <f t="shared" si="37"/>
        <v>856.90377573198521</v>
      </c>
      <c r="AM70" s="236">
        <f t="shared" si="38"/>
        <v>710.95983548363779</v>
      </c>
      <c r="AN70" s="236">
        <f t="shared" si="39"/>
        <v>1217.9475679320542</v>
      </c>
      <c r="AO70" s="236">
        <f t="shared" si="40"/>
        <v>4768.1880770724156</v>
      </c>
      <c r="AP70" s="236">
        <f t="shared" si="41"/>
        <v>4906.409512943007</v>
      </c>
      <c r="AQ70" s="236">
        <f t="shared" si="42"/>
        <v>1585.4622956279338</v>
      </c>
      <c r="AR70" s="236">
        <f t="shared" si="43"/>
        <v>467.0088633575993</v>
      </c>
      <c r="AS70" s="237"/>
      <c r="AT70" s="234">
        <f t="shared" si="44"/>
        <v>165531.39899763558</v>
      </c>
      <c r="AU70" s="234">
        <f t="shared" si="45"/>
        <v>174714.73891372787</v>
      </c>
      <c r="AV70" s="234">
        <f t="shared" si="46"/>
        <v>184470.6318429675</v>
      </c>
      <c r="AW70" s="234">
        <f t="shared" si="47"/>
        <v>186605.03927455191</v>
      </c>
      <c r="AX70" s="234">
        <f t="shared" si="48"/>
        <v>194522.78505439326</v>
      </c>
      <c r="AY70" s="234">
        <f t="shared" si="49"/>
        <v>193887.65000132134</v>
      </c>
      <c r="AZ70" s="234">
        <f t="shared" si="50"/>
        <v>185400.4</v>
      </c>
      <c r="BA70" s="65"/>
      <c r="BB70" s="65"/>
    </row>
    <row r="71" spans="1:70" x14ac:dyDescent="0.35">
      <c r="A71" s="2" t="s">
        <v>69</v>
      </c>
      <c r="B71" s="2"/>
      <c r="C71" s="234">
        <v>3731.5918100000004</v>
      </c>
      <c r="D71" s="234">
        <v>3554.7149800000002</v>
      </c>
      <c r="E71" s="234">
        <v>3929.3254099999999</v>
      </c>
      <c r="F71" s="234">
        <v>4248.9989700000006</v>
      </c>
      <c r="G71" s="234">
        <v>5054.3368499999997</v>
      </c>
      <c r="H71" s="234">
        <v>4314.68851</v>
      </c>
      <c r="I71" s="234">
        <v>4558.8666799999992</v>
      </c>
      <c r="J71" s="234"/>
      <c r="K71" s="234"/>
      <c r="L71" s="234">
        <v>429.17133110782095</v>
      </c>
      <c r="M71" s="234">
        <v>699.27082589550685</v>
      </c>
      <c r="N71" s="234">
        <v>662.93899392911374</v>
      </c>
      <c r="O71" s="234">
        <v>787.60127062187644</v>
      </c>
      <c r="P71" s="234">
        <v>1734.6691179424172</v>
      </c>
      <c r="Q71" s="234">
        <v>519.46621260730592</v>
      </c>
      <c r="R71" s="234">
        <v>374.40833386359805</v>
      </c>
      <c r="S71" s="234"/>
      <c r="T71" s="234"/>
      <c r="U71" s="234">
        <v>54010.42</v>
      </c>
      <c r="V71" s="234">
        <v>57576.84</v>
      </c>
      <c r="W71" s="234">
        <v>59644.03</v>
      </c>
      <c r="X71" s="234">
        <v>62889.01</v>
      </c>
      <c r="Y71" s="234">
        <v>68430.320000000007</v>
      </c>
      <c r="Z71" s="234">
        <v>72441.97</v>
      </c>
      <c r="AA71" s="234">
        <v>75243.929999999993</v>
      </c>
      <c r="AB71" s="235"/>
      <c r="AC71" s="234"/>
      <c r="AD71" s="234">
        <f t="shared" si="30"/>
        <v>4215.9721488418636</v>
      </c>
      <c r="AE71" s="234">
        <f t="shared" si="31"/>
        <v>3987.1884506136253</v>
      </c>
      <c r="AF71" s="234">
        <f t="shared" si="32"/>
        <v>4357.7927945625697</v>
      </c>
      <c r="AG71" s="234">
        <f t="shared" si="33"/>
        <v>4661.9789204047984</v>
      </c>
      <c r="AH71" s="234">
        <f t="shared" si="34"/>
        <v>5541.6243128094202</v>
      </c>
      <c r="AI71" s="234">
        <f t="shared" si="35"/>
        <v>4631.2776391758716</v>
      </c>
      <c r="AJ71" s="234">
        <f t="shared" si="36"/>
        <v>4558.8666799999992</v>
      </c>
      <c r="AK71" s="235"/>
      <c r="AL71" s="236">
        <f t="shared" si="37"/>
        <v>484.8800381068375</v>
      </c>
      <c r="AM71" s="236">
        <f t="shared" si="38"/>
        <v>784.34546132348873</v>
      </c>
      <c r="AN71" s="236">
        <f t="shared" si="39"/>
        <v>735.22818029440089</v>
      </c>
      <c r="AO71" s="236">
        <f t="shared" si="40"/>
        <v>864.15189724633478</v>
      </c>
      <c r="AP71" s="236">
        <f t="shared" si="41"/>
        <v>1901.9081719235571</v>
      </c>
      <c r="AQ71" s="236">
        <f t="shared" si="42"/>
        <v>557.58190867771248</v>
      </c>
      <c r="AR71" s="236">
        <f t="shared" si="43"/>
        <v>374.40833386359805</v>
      </c>
      <c r="AS71" s="237"/>
      <c r="AT71" s="234">
        <f t="shared" si="44"/>
        <v>61021.257967454789</v>
      </c>
      <c r="AU71" s="234">
        <f t="shared" si="45"/>
        <v>64581.749243600003</v>
      </c>
      <c r="AV71" s="234">
        <f t="shared" si="46"/>
        <v>66147.823621631207</v>
      </c>
      <c r="AW71" s="234">
        <f t="shared" si="47"/>
        <v>69001.48505922714</v>
      </c>
      <c r="AX71" s="234">
        <f t="shared" si="48"/>
        <v>75027.671542178432</v>
      </c>
      <c r="AY71" s="234">
        <f t="shared" si="49"/>
        <v>77757.380404466167</v>
      </c>
      <c r="AZ71" s="234">
        <f t="shared" si="50"/>
        <v>75243.929999999993</v>
      </c>
      <c r="BA71" s="65"/>
      <c r="BB71" s="65"/>
    </row>
    <row r="72" spans="1:70" x14ac:dyDescent="0.35">
      <c r="A72" s="2" t="s">
        <v>70</v>
      </c>
      <c r="B72" s="2"/>
      <c r="C72" s="234">
        <v>1826.31134</v>
      </c>
      <c r="D72" s="234">
        <v>2018.95298</v>
      </c>
      <c r="E72" s="234">
        <v>2002.8215100000002</v>
      </c>
      <c r="F72" s="234">
        <v>2118.7910000000002</v>
      </c>
      <c r="G72" s="234">
        <v>2022.7640399999998</v>
      </c>
      <c r="H72" s="234">
        <v>2093.67355</v>
      </c>
      <c r="I72" s="234">
        <v>2403.1330200000002</v>
      </c>
      <c r="J72" s="234"/>
      <c r="K72" s="234"/>
      <c r="L72" s="234">
        <v>76.811642367571295</v>
      </c>
      <c r="M72" s="234">
        <v>89.512133153913524</v>
      </c>
      <c r="N72" s="234">
        <v>213.88346038119892</v>
      </c>
      <c r="O72" s="234">
        <v>174.17238218511548</v>
      </c>
      <c r="P72" s="234">
        <v>191.44760161643819</v>
      </c>
      <c r="Q72" s="234">
        <v>660.49538934703185</v>
      </c>
      <c r="R72" s="234">
        <v>106.38012385893359</v>
      </c>
      <c r="S72" s="234"/>
      <c r="T72" s="234"/>
      <c r="U72" s="234">
        <v>20040.37</v>
      </c>
      <c r="V72" s="234">
        <v>19827.52</v>
      </c>
      <c r="W72" s="234">
        <v>22068.04</v>
      </c>
      <c r="X72" s="234">
        <v>23234.45</v>
      </c>
      <c r="Y72" s="234">
        <v>25015.46</v>
      </c>
      <c r="Z72" s="234">
        <v>27117.37</v>
      </c>
      <c r="AA72" s="238">
        <v>29126.080000000002</v>
      </c>
      <c r="AB72" s="235"/>
      <c r="AC72" s="234"/>
      <c r="AD72" s="234">
        <f t="shared" si="30"/>
        <v>2063.3762042033377</v>
      </c>
      <c r="AE72" s="234">
        <f t="shared" si="31"/>
        <v>2264.5826879172073</v>
      </c>
      <c r="AF72" s="234">
        <f t="shared" si="32"/>
        <v>2221.2161718295879</v>
      </c>
      <c r="AG72" s="234">
        <f t="shared" si="33"/>
        <v>2324.7261410240826</v>
      </c>
      <c r="AH72" s="234">
        <f t="shared" si="34"/>
        <v>2217.7782597019836</v>
      </c>
      <c r="AI72" s="234">
        <f t="shared" si="35"/>
        <v>2247.296293434857</v>
      </c>
      <c r="AJ72" s="234">
        <f t="shared" si="36"/>
        <v>2403.1330200000002</v>
      </c>
      <c r="AK72" s="235"/>
      <c r="AL72" s="236">
        <f t="shared" si="37"/>
        <v>86.782199505492613</v>
      </c>
      <c r="AM72" s="236">
        <f t="shared" si="38"/>
        <v>100.40235166788899</v>
      </c>
      <c r="AN72" s="236">
        <f t="shared" si="39"/>
        <v>237.20606090634206</v>
      </c>
      <c r="AO72" s="236">
        <f t="shared" si="40"/>
        <v>191.10100520069</v>
      </c>
      <c r="AP72" s="236">
        <f t="shared" si="41"/>
        <v>209.90502121889759</v>
      </c>
      <c r="AQ72" s="236">
        <f t="shared" si="42"/>
        <v>708.95906399084879</v>
      </c>
      <c r="AR72" s="236">
        <f t="shared" si="43"/>
        <v>106.38012385893359</v>
      </c>
      <c r="AS72" s="237"/>
      <c r="AT72" s="234">
        <f t="shared" si="44"/>
        <v>22641.715941724615</v>
      </c>
      <c r="AU72" s="234">
        <f t="shared" si="45"/>
        <v>22239.774269697053</v>
      </c>
      <c r="AV72" s="234">
        <f t="shared" si="46"/>
        <v>24474.416259181387</v>
      </c>
      <c r="AW72" s="234">
        <f t="shared" si="47"/>
        <v>25492.714140902521</v>
      </c>
      <c r="AX72" s="234">
        <f t="shared" si="48"/>
        <v>27427.194792549595</v>
      </c>
      <c r="AY72" s="234">
        <f t="shared" si="49"/>
        <v>29107.099857426001</v>
      </c>
      <c r="AZ72" s="234">
        <f t="shared" si="50"/>
        <v>29126.080000000002</v>
      </c>
      <c r="BA72" s="65"/>
      <c r="BB72" s="65"/>
    </row>
    <row r="73" spans="1:70" x14ac:dyDescent="0.35">
      <c r="A73" s="2" t="s">
        <v>71</v>
      </c>
      <c r="B73" s="2"/>
      <c r="C73" s="234">
        <v>10914.50792</v>
      </c>
      <c r="D73" s="234">
        <v>10216.08014</v>
      </c>
      <c r="E73" s="234">
        <v>9756.037620000001</v>
      </c>
      <c r="F73" s="234">
        <v>10014.24403</v>
      </c>
      <c r="G73" s="234">
        <v>10373.9276152</v>
      </c>
      <c r="H73" s="234">
        <v>11582.9614752</v>
      </c>
      <c r="I73" s="234">
        <v>10835.964440000002</v>
      </c>
      <c r="J73" s="234"/>
      <c r="K73" s="234"/>
      <c r="L73" s="234">
        <v>356.30480528315269</v>
      </c>
      <c r="M73" s="234">
        <v>275.55265799526319</v>
      </c>
      <c r="N73" s="234">
        <v>263.59035339529805</v>
      </c>
      <c r="O73" s="234">
        <v>112.0777514941669</v>
      </c>
      <c r="P73" s="234">
        <v>147.46226670421552</v>
      </c>
      <c r="Q73" s="234">
        <v>139.84324244292239</v>
      </c>
      <c r="R73" s="234">
        <v>411.18036034611714</v>
      </c>
      <c r="S73" s="234"/>
      <c r="T73" s="234"/>
      <c r="U73" s="234">
        <v>184631.17</v>
      </c>
      <c r="V73" s="234">
        <v>185386.96</v>
      </c>
      <c r="W73" s="234">
        <v>187280.38</v>
      </c>
      <c r="X73" s="234">
        <v>188051.43</v>
      </c>
      <c r="Y73" s="234">
        <v>188686.35</v>
      </c>
      <c r="Z73" s="234">
        <v>187643.14</v>
      </c>
      <c r="AA73" s="234">
        <v>188692.35</v>
      </c>
      <c r="AB73" s="235"/>
      <c r="AC73" s="234"/>
      <c r="AD73" s="234">
        <f t="shared" si="30"/>
        <v>12331.268732480667</v>
      </c>
      <c r="AE73" s="234">
        <f t="shared" si="31"/>
        <v>11458.988125329595</v>
      </c>
      <c r="AF73" s="234">
        <f t="shared" si="32"/>
        <v>10819.870081444175</v>
      </c>
      <c r="AG73" s="234">
        <f t="shared" si="33"/>
        <v>10987.574932655158</v>
      </c>
      <c r="AH73" s="234">
        <f t="shared" si="34"/>
        <v>11374.0756102786</v>
      </c>
      <c r="AI73" s="234">
        <f t="shared" si="35"/>
        <v>12432.858212406469</v>
      </c>
      <c r="AJ73" s="234">
        <f t="shared" si="36"/>
        <v>10835.964440000002</v>
      </c>
      <c r="AK73" s="235"/>
      <c r="AL73" s="236">
        <f t="shared" si="37"/>
        <v>402.55505212192406</v>
      </c>
      <c r="AM73" s="236">
        <f t="shared" si="38"/>
        <v>309.07692506322957</v>
      </c>
      <c r="AN73" s="236">
        <f t="shared" si="39"/>
        <v>292.33316737241961</v>
      </c>
      <c r="AO73" s="236">
        <f t="shared" si="40"/>
        <v>122.97110886618393</v>
      </c>
      <c r="AP73" s="236">
        <f t="shared" si="41"/>
        <v>161.67907020088458</v>
      </c>
      <c r="AQ73" s="236">
        <f t="shared" si="42"/>
        <v>150.10420340071238</v>
      </c>
      <c r="AR73" s="236">
        <f t="shared" si="43"/>
        <v>411.18036034611714</v>
      </c>
      <c r="AS73" s="237"/>
      <c r="AT73" s="234">
        <f t="shared" si="44"/>
        <v>208597.2716635605</v>
      </c>
      <c r="AU73" s="234">
        <f t="shared" si="45"/>
        <v>207941.49459666948</v>
      </c>
      <c r="AV73" s="234">
        <f t="shared" si="46"/>
        <v>207702.08760259944</v>
      </c>
      <c r="AW73" s="234">
        <f t="shared" si="47"/>
        <v>206329.02215365288</v>
      </c>
      <c r="AX73" s="234">
        <f t="shared" si="48"/>
        <v>206877.55796396272</v>
      </c>
      <c r="AY73" s="234">
        <f t="shared" si="49"/>
        <v>201411.40580893235</v>
      </c>
      <c r="AZ73" s="234">
        <f t="shared" si="50"/>
        <v>188692.35</v>
      </c>
      <c r="BA73" s="65"/>
      <c r="BB73" s="65"/>
    </row>
    <row r="74" spans="1:70" x14ac:dyDescent="0.35">
      <c r="A74" s="2" t="s">
        <v>72</v>
      </c>
      <c r="B74" s="2"/>
      <c r="C74" s="234">
        <v>3961.25981</v>
      </c>
      <c r="D74" s="234">
        <v>3607.3383900000003</v>
      </c>
      <c r="E74" s="234">
        <v>3772.8392800000001</v>
      </c>
      <c r="F74" s="234">
        <v>4139.5568200000007</v>
      </c>
      <c r="G74" s="234">
        <v>4131.5617599999996</v>
      </c>
      <c r="H74" s="234">
        <v>4366.0727533333338</v>
      </c>
      <c r="I74" s="234">
        <v>4580.7818699999998</v>
      </c>
      <c r="J74" s="234"/>
      <c r="K74" s="234"/>
      <c r="L74" s="234">
        <v>482.45754823061571</v>
      </c>
      <c r="M74" s="234">
        <v>309.44232323697253</v>
      </c>
      <c r="N74" s="234">
        <v>306.73640094382785</v>
      </c>
      <c r="O74" s="234">
        <v>846.30845575504475</v>
      </c>
      <c r="P74" s="234">
        <v>515.99387866864242</v>
      </c>
      <c r="Q74" s="234">
        <v>323.61689876369871</v>
      </c>
      <c r="R74" s="234">
        <v>683.88409393304005</v>
      </c>
      <c r="S74" s="234"/>
      <c r="T74" s="234"/>
      <c r="U74" s="234">
        <v>56730.46</v>
      </c>
      <c r="V74" s="234">
        <v>58580.06</v>
      </c>
      <c r="W74" s="234">
        <v>59203.42</v>
      </c>
      <c r="X74" s="234">
        <v>60588.3</v>
      </c>
      <c r="Y74" s="234">
        <v>64098.04</v>
      </c>
      <c r="Z74" s="234">
        <v>69616.22</v>
      </c>
      <c r="AA74" s="234">
        <v>71615.89</v>
      </c>
      <c r="AB74" s="235"/>
      <c r="AC74" s="234"/>
      <c r="AD74" s="234">
        <f t="shared" si="30"/>
        <v>4475.4522690643944</v>
      </c>
      <c r="AE74" s="234">
        <f t="shared" si="31"/>
        <v>4046.2141260234457</v>
      </c>
      <c r="AF74" s="234">
        <f t="shared" si="32"/>
        <v>4184.2428696753404</v>
      </c>
      <c r="AG74" s="234">
        <f t="shared" si="33"/>
        <v>4541.8995793867934</v>
      </c>
      <c r="AH74" s="234">
        <f t="shared" si="34"/>
        <v>4529.8846868684022</v>
      </c>
      <c r="AI74" s="234">
        <f t="shared" si="35"/>
        <v>4686.4321877844432</v>
      </c>
      <c r="AJ74" s="234">
        <f t="shared" si="36"/>
        <v>4580.7818699999998</v>
      </c>
      <c r="AK74" s="235"/>
      <c r="AL74" s="236">
        <f t="shared" si="37"/>
        <v>545.08308783612802</v>
      </c>
      <c r="AM74" s="236">
        <f t="shared" si="38"/>
        <v>347.08967224750745</v>
      </c>
      <c r="AN74" s="236">
        <f t="shared" si="39"/>
        <v>340.18401083840706</v>
      </c>
      <c r="AO74" s="236">
        <f t="shared" si="40"/>
        <v>928.56510645149785</v>
      </c>
      <c r="AP74" s="236">
        <f t="shared" si="41"/>
        <v>565.74073081238794</v>
      </c>
      <c r="AQ74" s="236">
        <f t="shared" si="42"/>
        <v>347.36220318804885</v>
      </c>
      <c r="AR74" s="236">
        <f t="shared" si="43"/>
        <v>683.88409393304005</v>
      </c>
      <c r="AS74" s="237"/>
      <c r="AT74" s="234">
        <f t="shared" si="44"/>
        <v>64094.373535187755</v>
      </c>
      <c r="AU74" s="234">
        <f t="shared" si="45"/>
        <v>65707.022920935618</v>
      </c>
      <c r="AV74" s="234">
        <f t="shared" si="46"/>
        <v>65659.167966305322</v>
      </c>
      <c r="AW74" s="234">
        <f t="shared" si="47"/>
        <v>66477.158365411888</v>
      </c>
      <c r="AX74" s="234">
        <f t="shared" si="48"/>
        <v>70277.717415575637</v>
      </c>
      <c r="AY74" s="234">
        <f t="shared" si="49"/>
        <v>74724.291744978851</v>
      </c>
      <c r="AZ74" s="234">
        <f t="shared" si="50"/>
        <v>71615.89</v>
      </c>
      <c r="BA74" s="65"/>
      <c r="BB74" s="65"/>
    </row>
    <row r="75" spans="1:70" x14ac:dyDescent="0.35">
      <c r="A75" s="2" t="s">
        <v>73</v>
      </c>
      <c r="B75" s="2"/>
      <c r="C75" s="234">
        <v>2849.5890899999999</v>
      </c>
      <c r="D75" s="234">
        <v>2881.1954899999996</v>
      </c>
      <c r="E75" s="234">
        <v>3185.3754100000001</v>
      </c>
      <c r="F75" s="234">
        <v>3317.9476599999998</v>
      </c>
      <c r="G75" s="234">
        <v>3207.7912200000001</v>
      </c>
      <c r="H75" s="234">
        <v>3471.7924699999999</v>
      </c>
      <c r="I75" s="234">
        <v>3458.28836</v>
      </c>
      <c r="J75" s="234"/>
      <c r="K75" s="234"/>
      <c r="L75" s="234">
        <v>870.31560553195663</v>
      </c>
      <c r="M75" s="234">
        <v>393.84839992224755</v>
      </c>
      <c r="N75" s="234">
        <v>741.63847360350678</v>
      </c>
      <c r="O75" s="234">
        <v>517.16789365110264</v>
      </c>
      <c r="P75" s="234">
        <v>1307.7524074773044</v>
      </c>
      <c r="Q75" s="234">
        <v>653.09405347031964</v>
      </c>
      <c r="R75" s="234">
        <v>722.40493973062348</v>
      </c>
      <c r="S75" s="234"/>
      <c r="T75" s="234"/>
      <c r="U75" s="234">
        <v>57918.53</v>
      </c>
      <c r="V75" s="234">
        <v>62221.65</v>
      </c>
      <c r="W75" s="234">
        <v>61831.92</v>
      </c>
      <c r="X75" s="234">
        <v>63096.41</v>
      </c>
      <c r="Y75" s="234">
        <v>63825.69</v>
      </c>
      <c r="Z75" s="234">
        <v>66640.31</v>
      </c>
      <c r="AA75" s="234">
        <v>68504.679999999993</v>
      </c>
      <c r="AB75" s="235"/>
      <c r="AC75" s="234"/>
      <c r="AD75" s="234">
        <f t="shared" si="30"/>
        <v>3219.4808142972179</v>
      </c>
      <c r="AE75" s="234">
        <f t="shared" si="31"/>
        <v>3231.7272823060666</v>
      </c>
      <c r="AF75" s="234">
        <f t="shared" si="32"/>
        <v>3532.7198847791005</v>
      </c>
      <c r="AG75" s="234">
        <f t="shared" si="33"/>
        <v>3640.4344079957314</v>
      </c>
      <c r="AH75" s="234">
        <f t="shared" si="34"/>
        <v>3517.0536398199483</v>
      </c>
      <c r="AI75" s="234">
        <f t="shared" si="35"/>
        <v>3726.5343249935249</v>
      </c>
      <c r="AJ75" s="234">
        <f t="shared" si="36"/>
        <v>3458.28836</v>
      </c>
      <c r="AK75" s="235"/>
      <c r="AL75" s="236">
        <f t="shared" si="37"/>
        <v>983.28717085086828</v>
      </c>
      <c r="AM75" s="236">
        <f t="shared" si="38"/>
        <v>441.76475478285511</v>
      </c>
      <c r="AN75" s="236">
        <f t="shared" si="39"/>
        <v>822.50932646470335</v>
      </c>
      <c r="AO75" s="236">
        <f t="shared" si="40"/>
        <v>567.4338439558602</v>
      </c>
      <c r="AP75" s="236">
        <f t="shared" si="41"/>
        <v>1433.8325187826138</v>
      </c>
      <c r="AQ75" s="236">
        <f t="shared" si="42"/>
        <v>701.01465705013834</v>
      </c>
      <c r="AR75" s="236">
        <f t="shared" si="43"/>
        <v>722.40493973062348</v>
      </c>
      <c r="AS75" s="237"/>
      <c r="AT75" s="234">
        <f t="shared" si="44"/>
        <v>65436.66130027816</v>
      </c>
      <c r="AU75" s="234">
        <f t="shared" si="45"/>
        <v>69791.655773798004</v>
      </c>
      <c r="AV75" s="234">
        <f t="shared" si="46"/>
        <v>68574.288798842244</v>
      </c>
      <c r="AW75" s="234">
        <f t="shared" si="47"/>
        <v>69229.043228791008</v>
      </c>
      <c r="AX75" s="234">
        <f t="shared" si="48"/>
        <v>69979.11021419894</v>
      </c>
      <c r="AY75" s="234">
        <f t="shared" si="49"/>
        <v>71530.025135174408</v>
      </c>
      <c r="AZ75" s="234">
        <f t="shared" si="50"/>
        <v>68504.679999999993</v>
      </c>
      <c r="BA75" s="65"/>
      <c r="BB75" s="65"/>
    </row>
    <row r="76" spans="1:70" x14ac:dyDescent="0.35">
      <c r="A76" s="2" t="s">
        <v>74</v>
      </c>
      <c r="B76" s="2"/>
      <c r="C76" s="234">
        <v>676.72699999999998</v>
      </c>
      <c r="D76" s="234">
        <v>668.36</v>
      </c>
      <c r="E76" s="234">
        <v>761.76700000000005</v>
      </c>
      <c r="F76" s="234">
        <v>671.85</v>
      </c>
      <c r="G76" s="234">
        <v>585.78700000000003</v>
      </c>
      <c r="H76" s="234">
        <v>593.46100000000001</v>
      </c>
      <c r="I76" s="234">
        <v>545.83899999999994</v>
      </c>
      <c r="J76" s="234"/>
      <c r="K76" s="234"/>
      <c r="L76" s="234">
        <v>106.5478102741175</v>
      </c>
      <c r="M76" s="234">
        <v>20.291484099834641</v>
      </c>
      <c r="N76" s="234">
        <v>453.49072245997667</v>
      </c>
      <c r="O76" s="234">
        <v>56.180022167663935</v>
      </c>
      <c r="P76" s="234">
        <v>63.740017820452778</v>
      </c>
      <c r="Q76" s="234">
        <v>43.939735157534244</v>
      </c>
      <c r="R76" s="234">
        <v>42.948036094852846</v>
      </c>
      <c r="S76" s="234"/>
      <c r="T76" s="234"/>
      <c r="U76" s="234">
        <v>6357.93</v>
      </c>
      <c r="V76" s="234">
        <v>6107.2</v>
      </c>
      <c r="W76" s="234">
        <v>5811.38</v>
      </c>
      <c r="X76" s="234">
        <v>5495.45</v>
      </c>
      <c r="Y76" s="234">
        <v>5189.18</v>
      </c>
      <c r="Z76" s="234">
        <v>6097.22</v>
      </c>
      <c r="AA76" s="234">
        <v>6146.27</v>
      </c>
      <c r="AB76" s="235"/>
      <c r="AC76" s="234"/>
      <c r="AD76" s="234">
        <f t="shared" si="30"/>
        <v>764.56974118219739</v>
      </c>
      <c r="AE76" s="234">
        <f t="shared" si="31"/>
        <v>749.67396481732067</v>
      </c>
      <c r="AF76" s="234">
        <f t="shared" si="32"/>
        <v>844.83273777407635</v>
      </c>
      <c r="AG76" s="234">
        <f t="shared" si="33"/>
        <v>737.15022286154215</v>
      </c>
      <c r="AH76" s="234">
        <f t="shared" si="34"/>
        <v>642.2625910514239</v>
      </c>
      <c r="AI76" s="234">
        <f t="shared" si="35"/>
        <v>637.00604404069759</v>
      </c>
      <c r="AJ76" s="234">
        <f t="shared" si="36"/>
        <v>545.83899999999994</v>
      </c>
      <c r="AK76" s="235"/>
      <c r="AL76" s="236">
        <f t="shared" si="37"/>
        <v>120.37827916547128</v>
      </c>
      <c r="AM76" s="236">
        <f t="shared" si="38"/>
        <v>22.760185135481859</v>
      </c>
      <c r="AN76" s="236">
        <f t="shared" si="39"/>
        <v>502.94093681008218</v>
      </c>
      <c r="AO76" s="236">
        <f t="shared" si="40"/>
        <v>61.640419530043687</v>
      </c>
      <c r="AP76" s="236">
        <f t="shared" si="41"/>
        <v>69.885178399363468</v>
      </c>
      <c r="AQ76" s="236">
        <f t="shared" si="42"/>
        <v>47.163801612737565</v>
      </c>
      <c r="AR76" s="236">
        <f t="shared" si="43"/>
        <v>42.948036094852846</v>
      </c>
      <c r="AS76" s="237"/>
      <c r="AT76" s="234">
        <f t="shared" si="44"/>
        <v>7183.2229164116825</v>
      </c>
      <c r="AU76" s="234">
        <f t="shared" si="45"/>
        <v>6850.2137140647856</v>
      </c>
      <c r="AV76" s="234">
        <f t="shared" si="46"/>
        <v>6445.0731990825434</v>
      </c>
      <c r="AW76" s="234">
        <f t="shared" si="47"/>
        <v>6029.5783169226188</v>
      </c>
      <c r="AX76" s="234">
        <f t="shared" si="48"/>
        <v>5689.4676601430683</v>
      </c>
      <c r="AY76" s="234">
        <f t="shared" si="49"/>
        <v>6544.6019061839324</v>
      </c>
      <c r="AZ76" s="234">
        <f t="shared" si="50"/>
        <v>6146.27</v>
      </c>
      <c r="BA76" s="65"/>
      <c r="BB76" s="65"/>
    </row>
    <row r="77" spans="1:70" x14ac:dyDescent="0.35">
      <c r="A77" s="2" t="s">
        <v>75</v>
      </c>
      <c r="B77" s="2"/>
      <c r="C77" s="234">
        <v>455.38600000000002</v>
      </c>
      <c r="D77" s="234">
        <v>511.13400000000001</v>
      </c>
      <c r="E77" s="234">
        <v>545.37300000000005</v>
      </c>
      <c r="F77" s="234">
        <v>602.904</v>
      </c>
      <c r="G77" s="234">
        <v>557.15206000000001</v>
      </c>
      <c r="H77" s="234">
        <v>593.47839999999997</v>
      </c>
      <c r="I77" s="234">
        <v>622.98869999999999</v>
      </c>
      <c r="J77" s="234"/>
      <c r="K77" s="234"/>
      <c r="L77" s="234">
        <v>40.247983895959642</v>
      </c>
      <c r="M77" s="234">
        <v>31.650031699992656</v>
      </c>
      <c r="N77" s="234">
        <v>17.980511349509531</v>
      </c>
      <c r="O77" s="234">
        <v>57.196177579376389</v>
      </c>
      <c r="P77" s="234">
        <v>41.701195141259433</v>
      </c>
      <c r="Q77" s="234">
        <v>19.851367962328773</v>
      </c>
      <c r="R77" s="234">
        <v>23.006551246245383</v>
      </c>
      <c r="S77" s="234"/>
      <c r="T77" s="234"/>
      <c r="U77" s="234">
        <v>8465.4</v>
      </c>
      <c r="V77" s="234">
        <v>8429.92</v>
      </c>
      <c r="W77" s="234">
        <v>8457.9500000000007</v>
      </c>
      <c r="X77" s="234">
        <v>8355.14</v>
      </c>
      <c r="Y77" s="234">
        <v>8323.2800000000007</v>
      </c>
      <c r="Z77" s="234">
        <v>8436.5</v>
      </c>
      <c r="AA77" s="234">
        <v>8475.15</v>
      </c>
      <c r="AB77" s="235"/>
      <c r="AC77" s="234"/>
      <c r="AD77" s="234">
        <f t="shared" si="30"/>
        <v>514.49750956884554</v>
      </c>
      <c r="AE77" s="234">
        <f t="shared" si="31"/>
        <v>573.31954685040455</v>
      </c>
      <c r="AF77" s="234">
        <f t="shared" si="32"/>
        <v>604.84237922889986</v>
      </c>
      <c r="AG77" s="234">
        <f t="shared" si="33"/>
        <v>661.50304080392232</v>
      </c>
      <c r="AH77" s="234">
        <f t="shared" si="34"/>
        <v>610.86696301768109</v>
      </c>
      <c r="AI77" s="234">
        <f t="shared" si="35"/>
        <v>637.02472076109927</v>
      </c>
      <c r="AJ77" s="234">
        <f t="shared" si="36"/>
        <v>622.98869999999999</v>
      </c>
      <c r="AK77" s="235"/>
      <c r="AL77" s="236">
        <f t="shared" si="37"/>
        <v>45.472384921008199</v>
      </c>
      <c r="AM77" s="236">
        <f t="shared" si="38"/>
        <v>35.500635512489339</v>
      </c>
      <c r="AN77" s="236">
        <f t="shared" si="39"/>
        <v>19.941169189508063</v>
      </c>
      <c r="AO77" s="236">
        <f t="shared" si="40"/>
        <v>62.755339807197508</v>
      </c>
      <c r="AP77" s="236">
        <f t="shared" si="41"/>
        <v>45.721597852745674</v>
      </c>
      <c r="AQ77" s="236">
        <f t="shared" si="42"/>
        <v>21.307956840431462</v>
      </c>
      <c r="AR77" s="236">
        <f t="shared" si="43"/>
        <v>23.006551246245383</v>
      </c>
      <c r="AS77" s="237"/>
      <c r="AT77" s="234">
        <f t="shared" si="44"/>
        <v>9564.2536606397771</v>
      </c>
      <c r="AU77" s="234">
        <f t="shared" si="45"/>
        <v>9455.5203026704585</v>
      </c>
      <c r="AV77" s="234">
        <f t="shared" si="46"/>
        <v>9380.2344476148864</v>
      </c>
      <c r="AW77" s="234">
        <f t="shared" si="47"/>
        <v>9167.2148739143922</v>
      </c>
      <c r="AX77" s="234">
        <f t="shared" si="48"/>
        <v>9125.7255262518556</v>
      </c>
      <c r="AY77" s="234">
        <f t="shared" si="49"/>
        <v>9055.5259579809717</v>
      </c>
      <c r="AZ77" s="234">
        <f t="shared" si="50"/>
        <v>8475.15</v>
      </c>
      <c r="BA77" s="65"/>
      <c r="BB77" s="65"/>
    </row>
    <row r="78" spans="1:70" x14ac:dyDescent="0.35">
      <c r="A78" s="2" t="s">
        <v>76</v>
      </c>
      <c r="B78" s="2"/>
      <c r="C78" s="234">
        <v>1408.09582</v>
      </c>
      <c r="D78" s="234">
        <v>1605.77818</v>
      </c>
      <c r="E78" s="234">
        <v>1800.5442399999999</v>
      </c>
      <c r="F78" s="234">
        <v>1519.9432100000001</v>
      </c>
      <c r="G78" s="234">
        <v>1477.9638</v>
      </c>
      <c r="H78" s="234">
        <v>1669.2700000000002</v>
      </c>
      <c r="I78" s="234">
        <v>1914.8780000000002</v>
      </c>
      <c r="J78" s="234"/>
      <c r="K78" s="234"/>
      <c r="L78" s="234">
        <v>117.6012341611453</v>
      </c>
      <c r="M78" s="234">
        <v>52.925942555039356</v>
      </c>
      <c r="N78" s="234">
        <v>36.36955451862746</v>
      </c>
      <c r="O78" s="234">
        <v>64.093780790218858</v>
      </c>
      <c r="P78" s="234">
        <v>83.9412676176714</v>
      </c>
      <c r="Q78" s="234">
        <v>100.53364862785389</v>
      </c>
      <c r="R78" s="234">
        <v>77.333719967289483</v>
      </c>
      <c r="S78" s="234"/>
      <c r="T78" s="234"/>
      <c r="U78" s="234">
        <v>17052.060000000001</v>
      </c>
      <c r="V78" s="234">
        <v>17379.27</v>
      </c>
      <c r="W78" s="234">
        <v>17508.11</v>
      </c>
      <c r="X78" s="234">
        <v>17599.36</v>
      </c>
      <c r="Y78" s="234">
        <v>17454.8</v>
      </c>
      <c r="Z78" s="234">
        <v>17739.240000000002</v>
      </c>
      <c r="AA78" s="234">
        <v>17556.990000000002</v>
      </c>
      <c r="AB78" s="235"/>
      <c r="AC78" s="234"/>
      <c r="AD78" s="234">
        <f t="shared" si="30"/>
        <v>1590.8740993888732</v>
      </c>
      <c r="AE78" s="234">
        <f t="shared" si="31"/>
        <v>1801.1402460017673</v>
      </c>
      <c r="AF78" s="234">
        <f t="shared" si="32"/>
        <v>1996.8818808934275</v>
      </c>
      <c r="AG78" s="234">
        <f t="shared" si="33"/>
        <v>1667.6735521148885</v>
      </c>
      <c r="AH78" s="234">
        <f t="shared" si="34"/>
        <v>1620.4539528330406</v>
      </c>
      <c r="AI78" s="234">
        <f t="shared" si="35"/>
        <v>1791.7522451109937</v>
      </c>
      <c r="AJ78" s="234">
        <f t="shared" si="36"/>
        <v>1914.8780000000002</v>
      </c>
      <c r="AK78" s="235"/>
      <c r="AL78" s="236">
        <f t="shared" si="37"/>
        <v>132.86649589168726</v>
      </c>
      <c r="AM78" s="236">
        <f t="shared" si="38"/>
        <v>59.365014658163425</v>
      </c>
      <c r="AN78" s="236">
        <f t="shared" si="39"/>
        <v>40.335417936974906</v>
      </c>
      <c r="AO78" s="236">
        <f t="shared" si="40"/>
        <v>70.323353119816417</v>
      </c>
      <c r="AP78" s="236">
        <f t="shared" si="41"/>
        <v>92.034026081607507</v>
      </c>
      <c r="AQ78" s="236">
        <f t="shared" si="42"/>
        <v>107.9102785278337</v>
      </c>
      <c r="AR78" s="236">
        <f t="shared" si="43"/>
        <v>77.333719967289483</v>
      </c>
      <c r="AS78" s="237"/>
      <c r="AT78" s="234">
        <f t="shared" si="44"/>
        <v>19265.507510152991</v>
      </c>
      <c r="AU78" s="234">
        <f t="shared" si="45"/>
        <v>19493.665459528871</v>
      </c>
      <c r="AV78" s="234">
        <f t="shared" si="46"/>
        <v>19417.255544739644</v>
      </c>
      <c r="AW78" s="234">
        <f t="shared" si="47"/>
        <v>19309.923563623594</v>
      </c>
      <c r="AX78" s="234">
        <f t="shared" si="48"/>
        <v>19137.61328654339</v>
      </c>
      <c r="AY78" s="234">
        <f t="shared" si="49"/>
        <v>19040.852047040171</v>
      </c>
      <c r="AZ78" s="234">
        <f t="shared" si="50"/>
        <v>17556.990000000002</v>
      </c>
      <c r="BA78" s="65"/>
      <c r="BB78" s="65"/>
    </row>
    <row r="79" spans="1:70" x14ac:dyDescent="0.35">
      <c r="A79" s="3"/>
      <c r="B79" s="3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C79" s="6"/>
      <c r="AD79" s="6"/>
      <c r="AE79" s="6"/>
      <c r="AF79" s="6"/>
      <c r="AG79" s="6"/>
      <c r="AH79" s="6"/>
      <c r="AI79" s="6"/>
      <c r="AJ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</row>
    <row r="80" spans="1:70" x14ac:dyDescent="0.35">
      <c r="A80" s="3"/>
      <c r="B80" s="3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C80" s="6"/>
      <c r="AD80" s="6"/>
      <c r="AE80" s="6"/>
      <c r="AF80" s="6"/>
      <c r="AG80" s="6"/>
      <c r="AH80" s="6"/>
      <c r="AI80" s="6"/>
      <c r="AJ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</row>
    <row r="81" spans="1:54" x14ac:dyDescent="0.35">
      <c r="A81" s="3"/>
      <c r="B81" s="3"/>
      <c r="AC81" s="6"/>
      <c r="AD81" s="6"/>
      <c r="AE81" s="6"/>
      <c r="AF81" s="6"/>
      <c r="AG81" s="6"/>
      <c r="AH81" s="6"/>
      <c r="AI81" s="6"/>
      <c r="AJ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</row>
    <row r="82" spans="1:54" x14ac:dyDescent="0.35">
      <c r="A82" s="3"/>
      <c r="B82" s="3"/>
    </row>
    <row r="83" spans="1:54" x14ac:dyDescent="0.35">
      <c r="A83" s="5"/>
      <c r="B83" s="5"/>
      <c r="AJ83" s="6"/>
      <c r="AL83" s="6"/>
    </row>
    <row r="84" spans="1:54" x14ac:dyDescent="0.35">
      <c r="AJ84" s="6"/>
      <c r="AL84" s="6"/>
    </row>
    <row r="85" spans="1:54" x14ac:dyDescent="0.35">
      <c r="AD85" s="6"/>
      <c r="AE85" s="6"/>
      <c r="AJ85" s="6"/>
      <c r="AL85" s="6"/>
      <c r="AM85" s="6"/>
      <c r="AN85" s="6"/>
      <c r="AT85" s="6"/>
      <c r="AU85" s="6"/>
    </row>
  </sheetData>
  <sortState xmlns:xlrd2="http://schemas.microsoft.com/office/spreadsheetml/2017/richdata2" ref="A2:Z78">
    <sortCondition ref="A2:A78"/>
  </sortState>
  <hyperlinks>
    <hyperlink ref="BK1" r:id="rId1" xr:uid="{DF703B8A-3D8E-4FAC-AC91-3F003D95B7F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E0D03-29B1-4D4A-BB50-5C3817487C59}">
  <dimension ref="A1:J540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35.26953125" style="285" bestFit="1" customWidth="1"/>
    <col min="2" max="2" width="5.7265625" style="285" bestFit="1" customWidth="1"/>
    <col min="3" max="3" width="7.81640625" style="285" bestFit="1" customWidth="1"/>
    <col min="4" max="4" width="9.26953125" style="285" bestFit="1" customWidth="1"/>
    <col min="5" max="6" width="7.81640625" style="285" bestFit="1" customWidth="1"/>
    <col min="7" max="7" width="8.7265625" style="285"/>
    <col min="8" max="8" width="9.81640625" style="285" customWidth="1"/>
    <col min="9" max="9" width="9.26953125" style="285" bestFit="1" customWidth="1"/>
    <col min="10" max="10" width="8.81640625" style="285" customWidth="1"/>
  </cols>
  <sheetData>
    <row r="1" spans="1:10" x14ac:dyDescent="0.35">
      <c r="A1" s="284" t="s">
        <v>163</v>
      </c>
      <c r="B1" s="284" t="s">
        <v>99</v>
      </c>
      <c r="C1" s="284" t="s">
        <v>164</v>
      </c>
      <c r="D1" s="284" t="s">
        <v>165</v>
      </c>
      <c r="E1" s="284" t="s">
        <v>166</v>
      </c>
      <c r="F1" s="284" t="s">
        <v>167</v>
      </c>
      <c r="G1" s="284" t="s">
        <v>168</v>
      </c>
      <c r="H1" s="284" t="s">
        <v>169</v>
      </c>
      <c r="I1" s="284" t="s">
        <v>170</v>
      </c>
      <c r="J1" s="284" t="s">
        <v>171</v>
      </c>
    </row>
    <row r="2" spans="1:10" x14ac:dyDescent="0.35">
      <c r="A2" s="285" t="s">
        <v>1</v>
      </c>
      <c r="B2" s="285">
        <v>2016</v>
      </c>
      <c r="C2" s="285">
        <v>1216.9000000000001</v>
      </c>
      <c r="D2" s="286">
        <v>13857.23679164136</v>
      </c>
      <c r="E2" s="285">
        <v>209.4</v>
      </c>
      <c r="F2" s="286">
        <v>80.040000000000006</v>
      </c>
      <c r="G2" s="285">
        <v>887.8</v>
      </c>
      <c r="H2" s="285">
        <v>5268</v>
      </c>
      <c r="I2" s="287">
        <v>0.78200000000000003</v>
      </c>
      <c r="J2" s="288">
        <v>3.8564745079653254E-2</v>
      </c>
    </row>
    <row r="3" spans="1:10" x14ac:dyDescent="0.35">
      <c r="A3" s="285" t="s">
        <v>2</v>
      </c>
      <c r="B3" s="285">
        <v>2016</v>
      </c>
      <c r="C3" s="285">
        <v>5061</v>
      </c>
      <c r="D3" s="286">
        <v>86257.337681697696</v>
      </c>
      <c r="E3" s="285">
        <v>154.9</v>
      </c>
      <c r="F3" s="286">
        <v>591.57000000000005</v>
      </c>
      <c r="G3" s="285">
        <v>1334.9</v>
      </c>
      <c r="H3" s="285">
        <v>53784</v>
      </c>
      <c r="I3" s="287">
        <v>0.186</v>
      </c>
      <c r="J3" s="288">
        <v>1.4984794825400565E-2</v>
      </c>
    </row>
    <row r="4" spans="1:10" x14ac:dyDescent="0.35">
      <c r="A4" s="285" t="s">
        <v>3</v>
      </c>
      <c r="B4" s="285">
        <v>2016</v>
      </c>
      <c r="C4" s="285">
        <v>23716</v>
      </c>
      <c r="D4" s="286">
        <v>416260.28089472617</v>
      </c>
      <c r="E4" s="285">
        <v>5029.8</v>
      </c>
      <c r="F4" s="286">
        <v>2408.39</v>
      </c>
      <c r="G4" s="285">
        <v>7740</v>
      </c>
      <c r="H4" s="285">
        <v>200669</v>
      </c>
      <c r="I4" s="287">
        <v>0.25</v>
      </c>
      <c r="J4" s="288">
        <v>2.6869540009550382E-2</v>
      </c>
    </row>
    <row r="5" spans="1:10" x14ac:dyDescent="0.35">
      <c r="A5" s="285" t="s">
        <v>4</v>
      </c>
      <c r="B5" s="285">
        <v>2016</v>
      </c>
      <c r="C5" s="285">
        <v>73762.899999999994</v>
      </c>
      <c r="D5" s="286">
        <v>1486470.9601647768</v>
      </c>
      <c r="E5" s="285">
        <v>20389.599999999999</v>
      </c>
      <c r="F5" s="286">
        <v>7481.74</v>
      </c>
      <c r="G5" s="285">
        <v>74933.2</v>
      </c>
      <c r="H5" s="285">
        <v>463377</v>
      </c>
      <c r="I5" s="287">
        <v>0.67600000000000005</v>
      </c>
      <c r="J5" s="288">
        <v>2.4810268037897921E-2</v>
      </c>
    </row>
    <row r="6" spans="1:10" x14ac:dyDescent="0.35">
      <c r="A6" s="285" t="s">
        <v>5</v>
      </c>
      <c r="B6" s="285">
        <v>2016</v>
      </c>
      <c r="C6" s="285">
        <v>70716.800000000003</v>
      </c>
      <c r="D6" s="286">
        <v>1117263.3241099506</v>
      </c>
      <c r="E6" s="285">
        <v>27048.9</v>
      </c>
      <c r="F6" s="286">
        <v>5393.57</v>
      </c>
      <c r="G6" s="285">
        <v>68872.399999999994</v>
      </c>
      <c r="H6" s="285">
        <v>420351</v>
      </c>
      <c r="I6" s="287">
        <v>0.68</v>
      </c>
      <c r="J6" s="288">
        <v>3.4254992753480012E-2</v>
      </c>
    </row>
    <row r="7" spans="1:10" x14ac:dyDescent="0.35">
      <c r="A7" s="285" t="s">
        <v>6</v>
      </c>
      <c r="B7" s="285">
        <v>2016</v>
      </c>
      <c r="C7" s="285">
        <v>946.7</v>
      </c>
      <c r="D7" s="286">
        <v>12861.479239631792</v>
      </c>
      <c r="E7" s="285">
        <v>323.8</v>
      </c>
      <c r="F7" s="286">
        <v>27.21</v>
      </c>
      <c r="G7" s="285">
        <v>802.1</v>
      </c>
      <c r="H7" s="285">
        <v>1807</v>
      </c>
      <c r="I7" s="287">
        <v>1</v>
      </c>
      <c r="J7" s="288">
        <v>0.12532316035058949</v>
      </c>
    </row>
    <row r="8" spans="1:10" x14ac:dyDescent="0.35">
      <c r="A8" s="285" t="s">
        <v>7</v>
      </c>
      <c r="B8" s="285">
        <v>2016</v>
      </c>
      <c r="C8" s="285">
        <v>2330.3000000000002</v>
      </c>
      <c r="D8" s="286">
        <v>47971.054420608089</v>
      </c>
      <c r="E8" s="285">
        <v>85</v>
      </c>
      <c r="F8" s="286">
        <v>281.20999999999998</v>
      </c>
      <c r="G8" s="285">
        <v>1086</v>
      </c>
      <c r="H8" s="285">
        <v>24544</v>
      </c>
      <c r="I8" s="287">
        <v>0.23799999999999999</v>
      </c>
      <c r="J8" s="288">
        <v>2.1177835799245755E-2</v>
      </c>
    </row>
    <row r="9" spans="1:10" x14ac:dyDescent="0.35">
      <c r="A9" s="285" t="s">
        <v>8</v>
      </c>
      <c r="B9" s="285">
        <v>2016</v>
      </c>
      <c r="C9" s="285">
        <v>1792.6</v>
      </c>
      <c r="D9" s="286">
        <v>17261.696154520163</v>
      </c>
      <c r="E9" s="285">
        <v>339.1</v>
      </c>
      <c r="F9" s="286">
        <v>51.16</v>
      </c>
      <c r="G9" s="285">
        <v>984</v>
      </c>
      <c r="H9" s="285">
        <v>3837</v>
      </c>
      <c r="I9" s="287">
        <v>0.998</v>
      </c>
      <c r="J9" s="288">
        <v>6.6062955289714759E-2</v>
      </c>
    </row>
    <row r="10" spans="1:10" x14ac:dyDescent="0.35">
      <c r="A10" s="285" t="s">
        <v>9</v>
      </c>
      <c r="B10" s="285">
        <v>2016</v>
      </c>
      <c r="C10" s="285">
        <v>1633.1</v>
      </c>
      <c r="D10" s="286">
        <v>37529.517299888917</v>
      </c>
      <c r="E10" s="285">
        <v>24.3</v>
      </c>
      <c r="F10" s="286">
        <v>185.73</v>
      </c>
      <c r="G10" s="285">
        <v>877</v>
      </c>
      <c r="H10" s="285">
        <v>10554</v>
      </c>
      <c r="I10" s="287">
        <v>0.41199999999999998</v>
      </c>
      <c r="J10" s="288">
        <v>2.8398629548294918E-2</v>
      </c>
    </row>
    <row r="11" spans="1:10" x14ac:dyDescent="0.35">
      <c r="A11" s="285" t="s">
        <v>10</v>
      </c>
      <c r="B11" s="285">
        <v>2016</v>
      </c>
      <c r="C11" s="285">
        <v>1993.9</v>
      </c>
      <c r="D11" s="286">
        <v>18399.447686204356</v>
      </c>
      <c r="E11" s="285">
        <v>40.700000000000003</v>
      </c>
      <c r="F11" s="286">
        <v>123.51</v>
      </c>
      <c r="G11" s="285">
        <v>438.4</v>
      </c>
      <c r="H11" s="285">
        <v>7681</v>
      </c>
      <c r="I11" s="287">
        <v>0.41099999999999998</v>
      </c>
      <c r="J11" s="288">
        <v>3.3842030996169933E-2</v>
      </c>
    </row>
    <row r="12" spans="1:10" x14ac:dyDescent="0.35">
      <c r="A12" s="285" t="s">
        <v>11</v>
      </c>
      <c r="B12" s="285">
        <v>2016</v>
      </c>
      <c r="C12" s="285">
        <v>1647.3</v>
      </c>
      <c r="D12" s="286">
        <v>30729.287770205945</v>
      </c>
      <c r="E12" s="285">
        <v>111.2</v>
      </c>
      <c r="F12" s="286">
        <v>140.43</v>
      </c>
      <c r="G12" s="285">
        <v>893.6</v>
      </c>
      <c r="H12" s="285">
        <v>9622</v>
      </c>
      <c r="I12" s="287">
        <v>0.70799999999999996</v>
      </c>
      <c r="J12" s="288">
        <v>3.5178640473751729E-2</v>
      </c>
    </row>
    <row r="13" spans="1:10" x14ac:dyDescent="0.35">
      <c r="A13" s="285" t="s">
        <v>12</v>
      </c>
      <c r="B13" s="285">
        <v>2016</v>
      </c>
      <c r="C13" s="285">
        <v>32267.200000000001</v>
      </c>
      <c r="D13" s="286">
        <v>693798.55803159636</v>
      </c>
      <c r="E13" s="285">
        <v>317.2</v>
      </c>
      <c r="F13" s="286">
        <v>3456.33</v>
      </c>
      <c r="G13" s="285">
        <v>6316</v>
      </c>
      <c r="H13" s="285">
        <v>379025</v>
      </c>
      <c r="I13" s="287">
        <v>9.0999999999999998E-2</v>
      </c>
      <c r="J13" s="288">
        <v>2.0230667422953298E-2</v>
      </c>
    </row>
    <row r="14" spans="1:10" x14ac:dyDescent="0.35">
      <c r="A14" s="285" t="s">
        <v>13</v>
      </c>
      <c r="B14" s="285">
        <v>2016</v>
      </c>
      <c r="C14" s="285">
        <v>5080.5</v>
      </c>
      <c r="D14" s="286">
        <v>120902.03404673569</v>
      </c>
      <c r="E14" s="285">
        <v>994.1</v>
      </c>
      <c r="F14" s="286">
        <v>630.95000000000005</v>
      </c>
      <c r="G14" s="285">
        <v>4020</v>
      </c>
      <c r="H14" s="285">
        <v>32239</v>
      </c>
      <c r="I14" s="287">
        <v>0.64600000000000002</v>
      </c>
      <c r="J14" s="288">
        <v>2.3983201371498734E-2</v>
      </c>
    </row>
    <row r="15" spans="1:10" x14ac:dyDescent="0.35">
      <c r="A15" s="285" t="s">
        <v>14</v>
      </c>
      <c r="B15" s="285">
        <v>2016</v>
      </c>
      <c r="C15" s="285">
        <v>1057.5999999999999</v>
      </c>
      <c r="D15" s="286">
        <v>13179.120350973308</v>
      </c>
      <c r="E15" s="285">
        <v>91</v>
      </c>
      <c r="F15" s="286">
        <v>62.72</v>
      </c>
      <c r="G15" s="285">
        <v>644.4</v>
      </c>
      <c r="H15" s="285">
        <v>4882</v>
      </c>
      <c r="I15" s="287">
        <v>0.83099999999999996</v>
      </c>
      <c r="J15" s="288">
        <v>6.3712696305796859E-2</v>
      </c>
    </row>
    <row r="16" spans="1:10" x14ac:dyDescent="0.35">
      <c r="A16" s="285" t="s">
        <v>15</v>
      </c>
      <c r="B16" s="285">
        <v>2016</v>
      </c>
      <c r="C16" s="285">
        <v>3689.5</v>
      </c>
      <c r="D16" s="286">
        <v>71244.793755346429</v>
      </c>
      <c r="E16" s="285">
        <v>507</v>
      </c>
      <c r="F16" s="286">
        <v>250.57</v>
      </c>
      <c r="G16" s="285">
        <v>2741.4</v>
      </c>
      <c r="H16" s="285">
        <v>24894</v>
      </c>
      <c r="I16" s="287">
        <v>0.56899999999999995</v>
      </c>
      <c r="J16" s="288">
        <v>4.1935837074345811E-2</v>
      </c>
    </row>
    <row r="17" spans="1:10" x14ac:dyDescent="0.35">
      <c r="A17" s="285" t="s">
        <v>16</v>
      </c>
      <c r="B17" s="285">
        <v>2016</v>
      </c>
      <c r="C17" s="285">
        <v>271.39999999999998</v>
      </c>
      <c r="D17" s="286">
        <v>2773.4692632682354</v>
      </c>
      <c r="E17" s="285">
        <v>130</v>
      </c>
      <c r="F17" s="286">
        <v>27.06</v>
      </c>
      <c r="G17" s="285">
        <v>133.6</v>
      </c>
      <c r="H17" s="285">
        <v>756</v>
      </c>
      <c r="I17" s="287">
        <v>1</v>
      </c>
      <c r="J17" s="288">
        <v>1.4886303543098953E-2</v>
      </c>
    </row>
    <row r="18" spans="1:10" x14ac:dyDescent="0.35">
      <c r="A18" s="285" t="s">
        <v>17</v>
      </c>
      <c r="B18" s="285">
        <v>2016</v>
      </c>
      <c r="C18" s="285">
        <v>1066.0999999999999</v>
      </c>
      <c r="D18" s="286">
        <v>32956.706096316018</v>
      </c>
      <c r="E18" s="285">
        <v>176.9</v>
      </c>
      <c r="F18" s="286">
        <v>73.459999999999994</v>
      </c>
      <c r="G18" s="285">
        <v>905.2</v>
      </c>
      <c r="H18" s="285">
        <v>5509</v>
      </c>
      <c r="I18" s="287">
        <v>0.72399999999999998</v>
      </c>
      <c r="J18" s="288">
        <v>4.820976175916334E-2</v>
      </c>
    </row>
    <row r="19" spans="1:10" x14ac:dyDescent="0.35">
      <c r="A19" s="285" t="s">
        <v>18</v>
      </c>
      <c r="B19" s="285">
        <v>2016</v>
      </c>
      <c r="C19" s="285">
        <v>19487.900000000001</v>
      </c>
      <c r="D19" s="286">
        <v>411480.44238627236</v>
      </c>
      <c r="E19" s="285">
        <v>10440.799999999999</v>
      </c>
      <c r="F19" s="286">
        <v>1022.98</v>
      </c>
      <c r="G19" s="285">
        <v>26992.7</v>
      </c>
      <c r="H19" s="285">
        <v>102548</v>
      </c>
      <c r="I19" s="287">
        <v>0.77400000000000002</v>
      </c>
      <c r="J19" s="288">
        <v>4.696447712171934E-2</v>
      </c>
    </row>
    <row r="20" spans="1:10" x14ac:dyDescent="0.35">
      <c r="A20" s="285" t="s">
        <v>19</v>
      </c>
      <c r="B20" s="285">
        <v>2016</v>
      </c>
      <c r="C20" s="285">
        <v>12920.6</v>
      </c>
      <c r="D20" s="286">
        <v>254376.18520877624</v>
      </c>
      <c r="E20" s="285">
        <v>1683.9</v>
      </c>
      <c r="F20" s="286">
        <v>680.03</v>
      </c>
      <c r="G20" s="285">
        <v>13310.5</v>
      </c>
      <c r="H20" s="285">
        <v>58588</v>
      </c>
      <c r="I20" s="287">
        <v>0.63800000000000001</v>
      </c>
      <c r="J20" s="288">
        <v>3.8165842943437639E-2</v>
      </c>
    </row>
    <row r="21" spans="1:10" x14ac:dyDescent="0.35">
      <c r="A21" s="285" t="s">
        <v>20</v>
      </c>
      <c r="B21" s="285">
        <v>2016</v>
      </c>
      <c r="C21" s="285">
        <v>2141.9</v>
      </c>
      <c r="D21" s="286">
        <v>28893.926347608885</v>
      </c>
      <c r="E21" s="285">
        <v>31</v>
      </c>
      <c r="F21" s="286">
        <v>155.56</v>
      </c>
      <c r="G21" s="285">
        <v>826.7</v>
      </c>
      <c r="H21" s="285">
        <v>14964</v>
      </c>
      <c r="I21" s="287">
        <v>0.39200000000000002</v>
      </c>
      <c r="J21" s="288">
        <v>3.6428964983646533E-2</v>
      </c>
    </row>
    <row r="22" spans="1:10" x14ac:dyDescent="0.35">
      <c r="A22" s="285" t="s">
        <v>21</v>
      </c>
      <c r="B22" s="285">
        <v>2016</v>
      </c>
      <c r="C22" s="285">
        <v>1023.1</v>
      </c>
      <c r="D22" s="286">
        <v>11034.644397983309</v>
      </c>
      <c r="E22" s="285">
        <v>308.2</v>
      </c>
      <c r="F22" s="286">
        <v>70.94</v>
      </c>
      <c r="G22" s="285">
        <v>742.5</v>
      </c>
      <c r="H22" s="285">
        <v>5230</v>
      </c>
      <c r="I22" s="287">
        <v>0.745</v>
      </c>
      <c r="J22" s="288">
        <v>5.1020681167563031E-2</v>
      </c>
    </row>
    <row r="23" spans="1:10" x14ac:dyDescent="0.35">
      <c r="A23" s="285" t="s">
        <v>22</v>
      </c>
      <c r="B23" s="285">
        <v>2016</v>
      </c>
      <c r="C23" s="285">
        <v>2415.1999999999998</v>
      </c>
      <c r="D23" s="286">
        <v>31656.679303665678</v>
      </c>
      <c r="E23" s="285">
        <v>199</v>
      </c>
      <c r="F23" s="286">
        <v>207.65</v>
      </c>
      <c r="G23" s="285">
        <v>496.3</v>
      </c>
      <c r="H23" s="285">
        <v>19731</v>
      </c>
      <c r="I23" s="287">
        <v>0.247</v>
      </c>
      <c r="J23" s="288">
        <v>3.4498374887217589E-2</v>
      </c>
    </row>
    <row r="24" spans="1:10" x14ac:dyDescent="0.35">
      <c r="A24" s="285" t="s">
        <v>23</v>
      </c>
      <c r="B24" s="285">
        <v>2016</v>
      </c>
      <c r="C24" s="285">
        <v>2201.4</v>
      </c>
      <c r="D24" s="286">
        <v>26484.376008530668</v>
      </c>
      <c r="E24" s="285">
        <v>491.6</v>
      </c>
      <c r="F24" s="286">
        <v>97.05</v>
      </c>
      <c r="G24" s="285">
        <v>1595.6</v>
      </c>
      <c r="H24" s="285">
        <v>8888</v>
      </c>
      <c r="I24" s="287">
        <v>0.63</v>
      </c>
      <c r="J24" s="288">
        <v>4.3660420937665145E-2</v>
      </c>
    </row>
    <row r="25" spans="1:10" x14ac:dyDescent="0.35">
      <c r="A25" s="285" t="s">
        <v>24</v>
      </c>
      <c r="B25" s="285">
        <v>2016</v>
      </c>
      <c r="C25" s="285">
        <v>3279.8</v>
      </c>
      <c r="D25" s="286">
        <v>74414.814953612615</v>
      </c>
      <c r="E25" s="285">
        <v>682.5</v>
      </c>
      <c r="F25" s="286">
        <v>150.43</v>
      </c>
      <c r="G25" s="285">
        <v>3631.9</v>
      </c>
      <c r="H25" s="285">
        <v>12554</v>
      </c>
      <c r="I25" s="287">
        <v>0.749</v>
      </c>
      <c r="J25" s="288">
        <v>5.7496619531088998E-2</v>
      </c>
    </row>
    <row r="26" spans="1:10" x14ac:dyDescent="0.35">
      <c r="A26" s="285" t="s">
        <v>25</v>
      </c>
      <c r="B26" s="285">
        <v>2016</v>
      </c>
      <c r="C26" s="285">
        <v>3344</v>
      </c>
      <c r="D26" s="286">
        <v>66079.737284418894</v>
      </c>
      <c r="E26" s="285">
        <v>765.2</v>
      </c>
      <c r="F26" s="286">
        <v>169.85</v>
      </c>
      <c r="G26" s="285">
        <v>3994.9</v>
      </c>
      <c r="H26" s="285">
        <v>16045</v>
      </c>
      <c r="I26" s="287">
        <v>0.78800000000000003</v>
      </c>
      <c r="J26" s="288">
        <v>5.4550593555681183E-2</v>
      </c>
    </row>
    <row r="27" spans="1:10" x14ac:dyDescent="0.35">
      <c r="A27" s="285" t="s">
        <v>26</v>
      </c>
      <c r="B27" s="285">
        <v>2016</v>
      </c>
      <c r="C27" s="285">
        <v>925.4</v>
      </c>
      <c r="D27" s="286">
        <v>13629.81475700342</v>
      </c>
      <c r="E27" s="285">
        <v>71.8</v>
      </c>
      <c r="F27" s="286">
        <v>66.28</v>
      </c>
      <c r="G27" s="285">
        <v>920.3</v>
      </c>
      <c r="H27" s="285">
        <v>5804</v>
      </c>
      <c r="I27" s="287">
        <v>0.79600000000000004</v>
      </c>
      <c r="J27" s="288">
        <v>4.3675670411802585E-2</v>
      </c>
    </row>
    <row r="28" spans="1:10" x14ac:dyDescent="0.35">
      <c r="A28" s="285" t="s">
        <v>27</v>
      </c>
      <c r="B28" s="285">
        <v>2016</v>
      </c>
      <c r="C28" s="285">
        <v>2167.1999999999998</v>
      </c>
      <c r="D28" s="286">
        <v>51823.379476750248</v>
      </c>
      <c r="E28" s="285">
        <v>255.6</v>
      </c>
      <c r="F28" s="286">
        <v>365.98</v>
      </c>
      <c r="G28" s="285">
        <v>1472</v>
      </c>
      <c r="H28" s="285">
        <v>22690</v>
      </c>
      <c r="I28" s="287">
        <v>0.52400000000000002</v>
      </c>
      <c r="J28" s="288">
        <v>2.2580079122001044E-2</v>
      </c>
    </row>
    <row r="29" spans="1:10" x14ac:dyDescent="0.35">
      <c r="A29" s="285" t="s">
        <v>28</v>
      </c>
      <c r="B29" s="285">
        <v>2016</v>
      </c>
      <c r="C29" s="285">
        <v>829.7</v>
      </c>
      <c r="D29" s="286">
        <v>12781.398919393176</v>
      </c>
      <c r="E29" s="285">
        <v>58.9</v>
      </c>
      <c r="F29" s="286">
        <v>47.59</v>
      </c>
      <c r="G29" s="285">
        <v>689.1</v>
      </c>
      <c r="H29" s="285">
        <v>3210</v>
      </c>
      <c r="I29" s="287">
        <v>0.87</v>
      </c>
      <c r="J29" s="288">
        <v>4.4874367825319179E-2</v>
      </c>
    </row>
    <row r="30" spans="1:10" x14ac:dyDescent="0.35">
      <c r="A30" s="285" t="s">
        <v>29</v>
      </c>
      <c r="B30" s="285">
        <v>2016</v>
      </c>
      <c r="C30" s="285">
        <v>6425.4</v>
      </c>
      <c r="D30" s="286">
        <v>95922.361914996436</v>
      </c>
      <c r="E30" s="285">
        <v>604.6</v>
      </c>
      <c r="F30" s="286">
        <v>612.47</v>
      </c>
      <c r="G30" s="285">
        <v>4441.8999999999996</v>
      </c>
      <c r="H30" s="285">
        <v>51473</v>
      </c>
      <c r="I30" s="287">
        <v>0.51200000000000001</v>
      </c>
      <c r="J30" s="288">
        <v>3.2931342224082817E-2</v>
      </c>
    </row>
    <row r="31" spans="1:10" x14ac:dyDescent="0.35">
      <c r="A31" s="285" t="s">
        <v>30</v>
      </c>
      <c r="B31" s="285">
        <v>2016</v>
      </c>
      <c r="C31" s="285">
        <v>4658.7</v>
      </c>
      <c r="D31" s="286">
        <v>81578.545449723577</v>
      </c>
      <c r="E31" s="285">
        <v>194.3</v>
      </c>
      <c r="F31" s="286">
        <v>509.52</v>
      </c>
      <c r="G31" s="285">
        <v>1627.1</v>
      </c>
      <c r="H31" s="285">
        <v>55684</v>
      </c>
      <c r="I31" s="287">
        <v>0.19600000000000001</v>
      </c>
      <c r="J31" s="288">
        <v>2.5095586355603456E-2</v>
      </c>
    </row>
    <row r="32" spans="1:10" x14ac:dyDescent="0.35">
      <c r="A32" s="285" t="s">
        <v>31</v>
      </c>
      <c r="B32" s="285">
        <v>2016</v>
      </c>
      <c r="C32" s="285">
        <v>695.7</v>
      </c>
      <c r="D32" s="286">
        <v>16009.909782624449</v>
      </c>
      <c r="E32" s="285">
        <v>17.2</v>
      </c>
      <c r="F32" s="286">
        <v>24.2</v>
      </c>
      <c r="G32" s="285">
        <v>646.79999999999995</v>
      </c>
      <c r="H32" s="285">
        <v>2311</v>
      </c>
      <c r="I32" s="287">
        <v>0.85699999999999998</v>
      </c>
      <c r="J32" s="288">
        <v>5.3681474342124301E-2</v>
      </c>
    </row>
    <row r="33" spans="1:10" x14ac:dyDescent="0.35">
      <c r="A33" s="285" t="s">
        <v>32</v>
      </c>
      <c r="B33" s="285">
        <v>2016</v>
      </c>
      <c r="C33" s="285">
        <v>13730.1</v>
      </c>
      <c r="D33" s="286">
        <v>261341.70615899135</v>
      </c>
      <c r="E33" s="285">
        <v>4391.2</v>
      </c>
      <c r="F33" s="286">
        <v>1239.71</v>
      </c>
      <c r="G33" s="285">
        <v>13101.6</v>
      </c>
      <c r="H33" s="285">
        <v>102879</v>
      </c>
      <c r="I33" s="287">
        <v>0.628</v>
      </c>
      <c r="J33" s="288">
        <v>3.8441658641256211E-2</v>
      </c>
    </row>
    <row r="34" spans="1:10" x14ac:dyDescent="0.35">
      <c r="A34" s="285" t="s">
        <v>33</v>
      </c>
      <c r="B34" s="285">
        <v>2016</v>
      </c>
      <c r="C34" s="285">
        <v>991.6</v>
      </c>
      <c r="D34" s="286">
        <v>27172.173378329775</v>
      </c>
      <c r="E34" s="285">
        <v>145.30000000000001</v>
      </c>
      <c r="F34" s="286">
        <v>99.99</v>
      </c>
      <c r="G34" s="285">
        <v>954.4</v>
      </c>
      <c r="H34" s="285">
        <v>6352</v>
      </c>
      <c r="I34" s="287">
        <v>0.78700000000000003</v>
      </c>
      <c r="J34" s="288">
        <v>3.6164064356397831E-2</v>
      </c>
    </row>
    <row r="35" spans="1:10" x14ac:dyDescent="0.35">
      <c r="A35" s="285" t="s">
        <v>34</v>
      </c>
      <c r="B35" s="285">
        <v>2016</v>
      </c>
      <c r="C35" s="285">
        <v>7768.3</v>
      </c>
      <c r="D35" s="286">
        <v>178980.72819679574</v>
      </c>
      <c r="E35" s="285">
        <v>313.10000000000002</v>
      </c>
      <c r="F35" s="286">
        <v>1022.5</v>
      </c>
      <c r="G35" s="285">
        <v>4598.6000000000004</v>
      </c>
      <c r="H35" s="285">
        <v>85529</v>
      </c>
      <c r="I35" s="287">
        <v>0.33300000000000002</v>
      </c>
      <c r="J35" s="288">
        <v>2.8353962091098861E-2</v>
      </c>
    </row>
    <row r="36" spans="1:10" x14ac:dyDescent="0.35">
      <c r="A36" s="285" t="s">
        <v>35</v>
      </c>
      <c r="B36" s="285">
        <v>2016</v>
      </c>
      <c r="C36" s="285">
        <v>1120.8</v>
      </c>
      <c r="D36" s="286">
        <v>19629.681432346617</v>
      </c>
      <c r="E36" s="285">
        <v>52.1</v>
      </c>
      <c r="F36" s="286">
        <v>107.24</v>
      </c>
      <c r="G36" s="285">
        <v>823.4</v>
      </c>
      <c r="H36" s="285">
        <v>7602</v>
      </c>
      <c r="I36" s="287">
        <v>0.69099999999999995</v>
      </c>
      <c r="J36" s="288">
        <v>3.4624489855198767E-2</v>
      </c>
    </row>
    <row r="37" spans="1:10" x14ac:dyDescent="0.35">
      <c r="A37" s="285" t="s">
        <v>36</v>
      </c>
      <c r="B37" s="285">
        <v>2016</v>
      </c>
      <c r="C37" s="285">
        <v>782.6</v>
      </c>
      <c r="D37" s="286">
        <v>15767.125323812767</v>
      </c>
      <c r="E37" s="285">
        <v>89</v>
      </c>
      <c r="F37" s="286">
        <v>24.37</v>
      </c>
      <c r="G37" s="285">
        <v>1111.7</v>
      </c>
      <c r="H37" s="285">
        <v>3515</v>
      </c>
      <c r="I37" s="287">
        <v>0.97699999999999998</v>
      </c>
      <c r="J37" s="288">
        <v>6.4083014096031635E-2</v>
      </c>
    </row>
    <row r="38" spans="1:10" x14ac:dyDescent="0.35">
      <c r="A38" s="285" t="s">
        <v>37</v>
      </c>
      <c r="B38" s="285">
        <v>2016</v>
      </c>
      <c r="C38" s="285">
        <v>6129.6</v>
      </c>
      <c r="D38" s="286">
        <v>141326.73954500695</v>
      </c>
      <c r="E38" s="285">
        <v>1409.8</v>
      </c>
      <c r="F38" s="286">
        <v>604.79</v>
      </c>
      <c r="G38" s="285">
        <v>6085.3</v>
      </c>
      <c r="H38" s="285">
        <v>56791</v>
      </c>
      <c r="I38" s="287">
        <v>0.495</v>
      </c>
      <c r="J38" s="288">
        <v>2.02979587639468E-2</v>
      </c>
    </row>
    <row r="39" spans="1:10" x14ac:dyDescent="0.35">
      <c r="A39" s="285" t="s">
        <v>38</v>
      </c>
      <c r="B39" s="285">
        <v>2016</v>
      </c>
      <c r="C39" s="285">
        <v>413.8</v>
      </c>
      <c r="D39" s="286">
        <v>4810.3496868711936</v>
      </c>
      <c r="E39" s="285">
        <v>78.900000000000006</v>
      </c>
      <c r="F39" s="286">
        <v>16.940000000000001</v>
      </c>
      <c r="G39" s="285">
        <v>461.6</v>
      </c>
      <c r="H39" s="285">
        <v>1789</v>
      </c>
      <c r="I39" s="287">
        <v>0.93700000000000006</v>
      </c>
      <c r="J39" s="288">
        <v>7.5311067452521238E-2</v>
      </c>
    </row>
    <row r="40" spans="1:10" x14ac:dyDescent="0.35">
      <c r="A40" s="285" t="s">
        <v>39</v>
      </c>
      <c r="B40" s="285">
        <v>2016</v>
      </c>
      <c r="C40" s="285">
        <v>4140.3</v>
      </c>
      <c r="D40" s="286">
        <v>74428.388957197487</v>
      </c>
      <c r="E40" s="285">
        <v>1211.9000000000001</v>
      </c>
      <c r="F40" s="286">
        <v>348.7</v>
      </c>
      <c r="G40" s="285">
        <v>4212.7</v>
      </c>
      <c r="H40" s="285">
        <v>29370</v>
      </c>
      <c r="I40" s="287">
        <v>0.65200000000000002</v>
      </c>
      <c r="J40" s="288">
        <v>3.5684166544908302E-2</v>
      </c>
    </row>
    <row r="41" spans="1:10" x14ac:dyDescent="0.35">
      <c r="A41" s="285" t="s">
        <v>40</v>
      </c>
      <c r="B41" s="285">
        <v>2016</v>
      </c>
      <c r="C41" s="285">
        <v>630.20000000000005</v>
      </c>
      <c r="D41" s="286">
        <v>11456.836900734443</v>
      </c>
      <c r="E41" s="285">
        <v>506</v>
      </c>
      <c r="F41" s="286">
        <v>40.07</v>
      </c>
      <c r="G41" s="285">
        <v>623.9</v>
      </c>
      <c r="H41" s="285">
        <v>2424</v>
      </c>
      <c r="I41" s="287">
        <v>0.99399999999999999</v>
      </c>
      <c r="J41" s="288">
        <v>6.9000000000000006E-2</v>
      </c>
    </row>
    <row r="42" spans="1:10" x14ac:dyDescent="0.35">
      <c r="A42" s="285" t="s">
        <v>41</v>
      </c>
      <c r="B42" s="285">
        <v>2016</v>
      </c>
      <c r="C42" s="285">
        <v>1149.3</v>
      </c>
      <c r="D42" s="286">
        <v>20378.505970600214</v>
      </c>
      <c r="E42" s="285">
        <v>11.1</v>
      </c>
      <c r="F42" s="286">
        <v>103.77</v>
      </c>
      <c r="G42" s="285">
        <v>481.5</v>
      </c>
      <c r="H42" s="285">
        <v>6163</v>
      </c>
      <c r="I42" s="287">
        <v>0.54100000000000004</v>
      </c>
      <c r="J42" s="288">
        <v>3.6401944383068714E-2</v>
      </c>
    </row>
    <row r="43" spans="1:10" x14ac:dyDescent="0.35">
      <c r="A43" s="285" t="s">
        <v>42</v>
      </c>
      <c r="B43" s="285">
        <v>2016</v>
      </c>
      <c r="C43" s="285">
        <v>4083.9</v>
      </c>
      <c r="D43" s="286">
        <v>65132.252722342208</v>
      </c>
      <c r="E43" s="285">
        <v>150.5</v>
      </c>
      <c r="F43" s="286">
        <v>273.47000000000003</v>
      </c>
      <c r="G43" s="285">
        <v>2250.6999999999998</v>
      </c>
      <c r="H43" s="285">
        <v>14574</v>
      </c>
      <c r="I43" s="287">
        <v>0.74</v>
      </c>
      <c r="J43" s="288">
        <v>1.9397972904791339E-2</v>
      </c>
    </row>
    <row r="44" spans="1:10" x14ac:dyDescent="0.35">
      <c r="A44" s="285" t="s">
        <v>43</v>
      </c>
      <c r="B44" s="285">
        <v>2016</v>
      </c>
      <c r="C44" s="285">
        <v>4080</v>
      </c>
      <c r="D44" s="286">
        <v>55833.956463900286</v>
      </c>
      <c r="E44" s="285">
        <v>469.2</v>
      </c>
      <c r="F44" s="286">
        <v>385.88</v>
      </c>
      <c r="G44" s="285">
        <v>2088</v>
      </c>
      <c r="H44" s="285">
        <v>24524</v>
      </c>
      <c r="I44" s="287">
        <v>0.56899999999999995</v>
      </c>
      <c r="J44" s="288">
        <v>3.5834404590384068E-2</v>
      </c>
    </row>
    <row r="45" spans="1:10" x14ac:dyDescent="0.35">
      <c r="A45" s="285" t="s">
        <v>44</v>
      </c>
      <c r="B45" s="285">
        <v>2016</v>
      </c>
      <c r="C45" s="285">
        <v>1557</v>
      </c>
      <c r="D45" s="286">
        <v>16717.704909917204</v>
      </c>
      <c r="E45" s="285">
        <v>180.2</v>
      </c>
      <c r="F45" s="286">
        <v>86.7</v>
      </c>
      <c r="G45" s="285">
        <v>885.6</v>
      </c>
      <c r="H45" s="285">
        <v>5231</v>
      </c>
      <c r="I45" s="287">
        <v>0.85499999999999998</v>
      </c>
      <c r="J45" s="288">
        <v>4.9426089467478451E-2</v>
      </c>
    </row>
    <row r="46" spans="1:10" x14ac:dyDescent="0.35">
      <c r="A46" s="285" t="s">
        <v>45</v>
      </c>
      <c r="B46" s="285">
        <v>2016</v>
      </c>
      <c r="C46" s="285">
        <v>996.6</v>
      </c>
      <c r="D46" s="286">
        <v>20029.354916955253</v>
      </c>
      <c r="E46" s="285">
        <v>137.19999999999999</v>
      </c>
      <c r="F46" s="286">
        <v>112.2</v>
      </c>
      <c r="G46" s="285">
        <v>905.2</v>
      </c>
      <c r="H46" s="285">
        <v>5463</v>
      </c>
      <c r="I46" s="287">
        <v>0.60799999999999998</v>
      </c>
      <c r="J46" s="288">
        <v>3.8460855409205352E-2</v>
      </c>
    </row>
    <row r="47" spans="1:10" x14ac:dyDescent="0.35">
      <c r="A47" s="285" t="s">
        <v>46</v>
      </c>
      <c r="B47" s="285">
        <v>2016</v>
      </c>
      <c r="C47" s="285">
        <v>7176.8</v>
      </c>
      <c r="D47" s="286">
        <v>177224.48012646509</v>
      </c>
      <c r="E47" s="285">
        <v>479.2</v>
      </c>
      <c r="F47" s="286">
        <v>1016.07</v>
      </c>
      <c r="G47" s="285">
        <v>4017.1</v>
      </c>
      <c r="H47" s="285">
        <v>100824</v>
      </c>
      <c r="I47" s="287">
        <v>0.27200000000000002</v>
      </c>
      <c r="J47" s="288">
        <v>2.6504683200543964E-2</v>
      </c>
    </row>
    <row r="48" spans="1:10" x14ac:dyDescent="0.35">
      <c r="A48" s="285" t="s">
        <v>47</v>
      </c>
      <c r="B48" s="285">
        <v>2016</v>
      </c>
      <c r="C48" s="285">
        <v>3491.2</v>
      </c>
      <c r="D48" s="286">
        <v>73823.59676472409</v>
      </c>
      <c r="E48" s="285">
        <v>569.9</v>
      </c>
      <c r="F48" s="286">
        <v>440.82</v>
      </c>
      <c r="G48" s="285">
        <v>3522.6</v>
      </c>
      <c r="H48" s="285">
        <v>29745</v>
      </c>
      <c r="I48" s="287">
        <v>0.70799999999999996</v>
      </c>
      <c r="J48" s="288">
        <v>3.513649275964803E-2</v>
      </c>
    </row>
    <row r="49" spans="1:10" x14ac:dyDescent="0.35">
      <c r="A49" s="285" t="s">
        <v>48</v>
      </c>
      <c r="B49" s="285">
        <v>2016</v>
      </c>
      <c r="C49" s="285">
        <v>1160.8</v>
      </c>
      <c r="D49" s="286">
        <v>30040.563356346025</v>
      </c>
      <c r="E49" s="285">
        <v>133.69999999999999</v>
      </c>
      <c r="F49" s="286">
        <v>142.76</v>
      </c>
      <c r="G49" s="285">
        <v>1469.6</v>
      </c>
      <c r="H49" s="285">
        <v>9595</v>
      </c>
      <c r="I49" s="287">
        <v>0.749</v>
      </c>
      <c r="J49" s="288">
        <v>3.602685638384976E-2</v>
      </c>
    </row>
    <row r="50" spans="1:10" x14ac:dyDescent="0.35">
      <c r="A50" s="285" t="s">
        <v>49</v>
      </c>
      <c r="B50" s="285">
        <v>2016</v>
      </c>
      <c r="C50" s="285">
        <v>2422.5</v>
      </c>
      <c r="D50" s="286">
        <v>41038.663042837274</v>
      </c>
      <c r="E50" s="285">
        <v>567.20000000000005</v>
      </c>
      <c r="F50" s="286">
        <v>110.21</v>
      </c>
      <c r="G50" s="285">
        <v>2579.1999999999998</v>
      </c>
      <c r="H50" s="285">
        <v>10099</v>
      </c>
      <c r="I50" s="287">
        <v>0.78800000000000003</v>
      </c>
      <c r="J50" s="288">
        <v>3.3179582224327986E-2</v>
      </c>
    </row>
    <row r="51" spans="1:10" x14ac:dyDescent="0.35">
      <c r="A51" s="285" t="s">
        <v>50</v>
      </c>
      <c r="B51" s="285">
        <v>2016</v>
      </c>
      <c r="C51" s="285">
        <v>21520.5</v>
      </c>
      <c r="D51" s="286">
        <v>306571.34224464535</v>
      </c>
      <c r="E51" s="285">
        <v>12790.3</v>
      </c>
      <c r="F51" s="286">
        <v>985.79</v>
      </c>
      <c r="G51" s="285">
        <v>22313.200000000001</v>
      </c>
      <c r="H51" s="285">
        <v>88603</v>
      </c>
      <c r="I51" s="287">
        <v>0.76300000000000001</v>
      </c>
      <c r="J51" s="288">
        <v>5.2042756627782766E-2</v>
      </c>
    </row>
    <row r="52" spans="1:10" x14ac:dyDescent="0.35">
      <c r="A52" s="285" t="s">
        <v>51</v>
      </c>
      <c r="B52" s="285">
        <v>2016</v>
      </c>
      <c r="C52" s="285">
        <v>4534</v>
      </c>
      <c r="D52" s="286">
        <v>130101.97063824756</v>
      </c>
      <c r="E52" s="285">
        <v>722.6</v>
      </c>
      <c r="F52" s="286">
        <v>766.84</v>
      </c>
      <c r="G52" s="285">
        <v>3199.9</v>
      </c>
      <c r="H52" s="285">
        <v>51930</v>
      </c>
      <c r="I52" s="287">
        <v>0.44</v>
      </c>
      <c r="J52" s="288">
        <v>6.9856006706011428E-2</v>
      </c>
    </row>
    <row r="53" spans="1:10" x14ac:dyDescent="0.35">
      <c r="A53" s="285" t="s">
        <v>52</v>
      </c>
      <c r="B53" s="285">
        <v>2016</v>
      </c>
      <c r="C53" s="285">
        <v>4899.6000000000004</v>
      </c>
      <c r="D53" s="286">
        <v>78848.828397079269</v>
      </c>
      <c r="E53" s="285">
        <v>716.9</v>
      </c>
      <c r="F53" s="286">
        <v>813.52</v>
      </c>
      <c r="G53" s="285">
        <v>3659</v>
      </c>
      <c r="H53" s="285">
        <v>34857</v>
      </c>
      <c r="I53" s="287">
        <v>0.56399999999999995</v>
      </c>
      <c r="J53" s="288">
        <v>3.342856585570167E-2</v>
      </c>
    </row>
    <row r="54" spans="1:10" x14ac:dyDescent="0.35">
      <c r="A54" s="285" t="s">
        <v>53</v>
      </c>
      <c r="B54" s="285">
        <v>2016</v>
      </c>
      <c r="C54" s="285">
        <v>1641.8</v>
      </c>
      <c r="D54" s="286">
        <v>16499.665085813627</v>
      </c>
      <c r="E54" s="285">
        <v>207.5</v>
      </c>
      <c r="F54" s="286">
        <v>99.33</v>
      </c>
      <c r="G54" s="285">
        <v>483</v>
      </c>
      <c r="H54" s="285">
        <v>8428</v>
      </c>
      <c r="I54" s="287">
        <v>0.376</v>
      </c>
      <c r="J54" s="288">
        <v>2.2591858914573309E-2</v>
      </c>
    </row>
    <row r="55" spans="1:10" x14ac:dyDescent="0.35">
      <c r="A55" s="285" t="s">
        <v>54</v>
      </c>
      <c r="B55" s="285">
        <v>2016</v>
      </c>
      <c r="C55" s="285">
        <v>828.8</v>
      </c>
      <c r="D55" s="286">
        <v>15405.663330180805</v>
      </c>
      <c r="E55" s="285">
        <v>121.5</v>
      </c>
      <c r="F55" s="286">
        <v>52.2</v>
      </c>
      <c r="G55" s="285">
        <v>972</v>
      </c>
      <c r="H55" s="285">
        <v>4283</v>
      </c>
      <c r="I55" s="287">
        <v>0.90200000000000002</v>
      </c>
      <c r="J55" s="288">
        <v>9.8130550253133081E-2</v>
      </c>
    </row>
    <row r="56" spans="1:10" x14ac:dyDescent="0.35">
      <c r="A56" s="285" t="s">
        <v>55</v>
      </c>
      <c r="B56" s="285">
        <v>2016</v>
      </c>
      <c r="C56" s="285">
        <v>1118.5999999999999</v>
      </c>
      <c r="D56" s="286">
        <v>12567.999183866481</v>
      </c>
      <c r="E56" s="285">
        <v>4.9000000000000004</v>
      </c>
      <c r="F56" s="286">
        <v>73.97</v>
      </c>
      <c r="G56" s="285">
        <v>480.1</v>
      </c>
      <c r="H56" s="285">
        <v>6778</v>
      </c>
      <c r="I56" s="287">
        <v>0.42799999999999999</v>
      </c>
      <c r="J56" s="288">
        <v>4.5630771911482813E-2</v>
      </c>
    </row>
    <row r="57" spans="1:10" x14ac:dyDescent="0.35">
      <c r="A57" s="285" t="s">
        <v>56</v>
      </c>
      <c r="B57" s="285">
        <v>2016</v>
      </c>
      <c r="C57" s="285">
        <v>1627.1</v>
      </c>
      <c r="D57" s="286">
        <v>46604.275944228095</v>
      </c>
      <c r="E57" s="285">
        <v>68.3</v>
      </c>
      <c r="F57" s="286">
        <v>240.49</v>
      </c>
      <c r="G57" s="285">
        <v>986.3</v>
      </c>
      <c r="H57" s="285">
        <v>21433</v>
      </c>
      <c r="I57" s="287">
        <v>0.377</v>
      </c>
      <c r="J57" s="288">
        <v>2.6530448410302231E-2</v>
      </c>
    </row>
    <row r="58" spans="1:10" x14ac:dyDescent="0.35">
      <c r="A58" s="285" t="s">
        <v>57</v>
      </c>
      <c r="B58" s="285">
        <v>2016</v>
      </c>
      <c r="C58" s="285">
        <v>6277.3</v>
      </c>
      <c r="D58" s="286">
        <v>124587.96724228092</v>
      </c>
      <c r="E58" s="285">
        <v>3060.6</v>
      </c>
      <c r="F58" s="286">
        <v>557.63</v>
      </c>
      <c r="G58" s="285">
        <v>6510.2</v>
      </c>
      <c r="H58" s="285">
        <v>30181</v>
      </c>
      <c r="I58" s="287">
        <v>0.72499999999999998</v>
      </c>
      <c r="J58" s="288">
        <v>3.3707664981854506E-2</v>
      </c>
    </row>
    <row r="59" spans="1:10" x14ac:dyDescent="0.35">
      <c r="A59" s="285" t="s">
        <v>58</v>
      </c>
      <c r="B59" s="285">
        <v>2016</v>
      </c>
      <c r="C59" s="285">
        <v>2594.1</v>
      </c>
      <c r="D59" s="286">
        <v>43507.807301251734</v>
      </c>
      <c r="E59" s="285">
        <v>81.099999999999994</v>
      </c>
      <c r="F59" s="286">
        <v>269.3</v>
      </c>
      <c r="G59" s="285">
        <v>818.6</v>
      </c>
      <c r="H59" s="285">
        <v>25710</v>
      </c>
      <c r="I59" s="287">
        <v>0.26300000000000001</v>
      </c>
      <c r="J59" s="288">
        <v>2.7116975007522439E-2</v>
      </c>
    </row>
    <row r="60" spans="1:10" x14ac:dyDescent="0.35">
      <c r="A60" s="285" t="s">
        <v>59</v>
      </c>
      <c r="B60" s="285">
        <v>2016</v>
      </c>
      <c r="C60" s="285">
        <v>3646.6</v>
      </c>
      <c r="D60" s="286">
        <v>90642.741489847002</v>
      </c>
      <c r="E60" s="285">
        <v>259.8</v>
      </c>
      <c r="F60" s="286">
        <v>325.19</v>
      </c>
      <c r="G60" s="285">
        <v>4335.5</v>
      </c>
      <c r="H60" s="285">
        <v>23049</v>
      </c>
      <c r="I60" s="287">
        <v>0.7</v>
      </c>
      <c r="J60" s="288">
        <v>3.4624226938984537E-2</v>
      </c>
    </row>
    <row r="61" spans="1:10" x14ac:dyDescent="0.35">
      <c r="A61" s="285" t="s">
        <v>60</v>
      </c>
      <c r="B61" s="285">
        <v>2016</v>
      </c>
      <c r="C61" s="285">
        <v>22887</v>
      </c>
      <c r="D61" s="286">
        <v>462139.24828803894</v>
      </c>
      <c r="E61" s="285">
        <v>10806.4</v>
      </c>
      <c r="F61" s="286">
        <v>1659.84</v>
      </c>
      <c r="G61" s="285">
        <v>26661.599999999999</v>
      </c>
      <c r="H61" s="285">
        <v>116999</v>
      </c>
      <c r="I61" s="287">
        <v>0.747</v>
      </c>
      <c r="J61" s="288">
        <v>3.8029952347912066E-2</v>
      </c>
    </row>
    <row r="62" spans="1:10" x14ac:dyDescent="0.35">
      <c r="A62" s="285" t="s">
        <v>61</v>
      </c>
      <c r="B62" s="285">
        <v>2016</v>
      </c>
      <c r="C62" s="285">
        <v>1936.6</v>
      </c>
      <c r="D62" s="286">
        <v>32987.99822461752</v>
      </c>
      <c r="E62" s="285">
        <v>124</v>
      </c>
      <c r="F62" s="286">
        <v>308.06</v>
      </c>
      <c r="G62" s="285">
        <v>1053.2</v>
      </c>
      <c r="H62" s="285">
        <v>24517</v>
      </c>
      <c r="I62" s="287">
        <v>0.32800000000000001</v>
      </c>
      <c r="J62" s="288">
        <v>2.9000000000000001E-2</v>
      </c>
    </row>
    <row r="63" spans="1:10" x14ac:dyDescent="0.35">
      <c r="A63" s="285" t="s">
        <v>62</v>
      </c>
      <c r="B63" s="285">
        <v>2016</v>
      </c>
      <c r="C63" s="285">
        <v>2352.3000000000002</v>
      </c>
      <c r="D63" s="286">
        <v>44003.961292211396</v>
      </c>
      <c r="E63" s="285">
        <v>845.4</v>
      </c>
      <c r="F63" s="286">
        <v>197.51</v>
      </c>
      <c r="G63" s="285">
        <v>1814.2</v>
      </c>
      <c r="H63" s="285">
        <v>13112</v>
      </c>
      <c r="I63" s="287">
        <v>0.75700000000000001</v>
      </c>
      <c r="J63" s="288">
        <v>4.1998792642511322E-2</v>
      </c>
    </row>
    <row r="64" spans="1:10" x14ac:dyDescent="0.35">
      <c r="A64" s="285" t="s">
        <v>63</v>
      </c>
      <c r="B64" s="285">
        <v>2016</v>
      </c>
      <c r="C64" s="285">
        <v>11011.9</v>
      </c>
      <c r="D64" s="286">
        <v>233473.75375730178</v>
      </c>
      <c r="E64" s="285">
        <v>545.9</v>
      </c>
      <c r="F64" s="286">
        <v>1523.43</v>
      </c>
      <c r="G64" s="285">
        <v>3848.3</v>
      </c>
      <c r="H64" s="285">
        <v>146500</v>
      </c>
      <c r="I64" s="287">
        <v>0.186</v>
      </c>
      <c r="J64" s="288">
        <v>2.7593257086323767E-2</v>
      </c>
    </row>
    <row r="65" spans="1:10" x14ac:dyDescent="0.35">
      <c r="A65" s="285" t="s">
        <v>64</v>
      </c>
      <c r="B65" s="285">
        <v>2016</v>
      </c>
      <c r="C65" s="285">
        <v>748.6</v>
      </c>
      <c r="D65" s="286">
        <v>6212.5733018080664</v>
      </c>
      <c r="E65" s="285">
        <v>222.9</v>
      </c>
      <c r="F65" s="286">
        <v>36.03</v>
      </c>
      <c r="G65" s="285">
        <v>706.3</v>
      </c>
      <c r="H65" s="285">
        <v>2633</v>
      </c>
      <c r="I65" s="287">
        <v>1</v>
      </c>
      <c r="J65" s="288">
        <v>4.3977841747502307E-2</v>
      </c>
    </row>
    <row r="66" spans="1:10" x14ac:dyDescent="0.35">
      <c r="A66" s="285" t="s">
        <v>77</v>
      </c>
      <c r="B66" s="285">
        <v>2016</v>
      </c>
      <c r="C66" s="285">
        <v>3631.1</v>
      </c>
      <c r="D66" s="286">
        <v>83609.229071766342</v>
      </c>
      <c r="E66" s="285">
        <v>1713.4</v>
      </c>
      <c r="F66" s="286">
        <v>212.33</v>
      </c>
      <c r="G66" s="285">
        <v>3799.7</v>
      </c>
      <c r="H66" s="285">
        <v>16353</v>
      </c>
      <c r="I66" s="287">
        <v>0.871</v>
      </c>
      <c r="J66" s="288">
        <v>6.2584920711449263E-2</v>
      </c>
    </row>
    <row r="67" spans="1:10" x14ac:dyDescent="0.35">
      <c r="A67" s="285" t="s">
        <v>65</v>
      </c>
      <c r="B67" s="285">
        <v>2016</v>
      </c>
      <c r="C67" s="285">
        <v>1174.5999999999999</v>
      </c>
      <c r="D67" s="286">
        <v>32334.948173713488</v>
      </c>
      <c r="E67" s="285">
        <v>294.10000000000002</v>
      </c>
      <c r="F67" s="286">
        <v>154.71</v>
      </c>
      <c r="G67" s="285">
        <v>863</v>
      </c>
      <c r="H67" s="285">
        <v>11289</v>
      </c>
      <c r="I67" s="287">
        <v>0.52200000000000002</v>
      </c>
      <c r="J67" s="288">
        <v>3.8908673176335444E-2</v>
      </c>
    </row>
    <row r="68" spans="1:10" x14ac:dyDescent="0.35">
      <c r="A68" s="285" t="s">
        <v>66</v>
      </c>
      <c r="B68" s="285">
        <v>2016</v>
      </c>
      <c r="C68" s="285">
        <v>2129.5</v>
      </c>
      <c r="D68" s="286">
        <v>27213.947546175241</v>
      </c>
      <c r="E68" s="285">
        <v>463.7</v>
      </c>
      <c r="F68" s="286">
        <v>146.34</v>
      </c>
      <c r="G68" s="285">
        <v>2197.3000000000002</v>
      </c>
      <c r="H68" s="285">
        <v>7977</v>
      </c>
      <c r="I68" s="287">
        <v>0.73099999999999998</v>
      </c>
      <c r="J68" s="288">
        <v>8.7877141198700909E-2</v>
      </c>
    </row>
    <row r="69" spans="1:10" x14ac:dyDescent="0.35">
      <c r="A69" s="285" t="s">
        <v>67</v>
      </c>
      <c r="B69" s="285">
        <v>2016</v>
      </c>
      <c r="C69" s="285">
        <v>10413.4</v>
      </c>
      <c r="D69" s="286">
        <v>189976.63441404729</v>
      </c>
      <c r="E69" s="285">
        <v>254.7</v>
      </c>
      <c r="F69" s="286">
        <v>1371.78</v>
      </c>
      <c r="G69" s="285">
        <v>2485.4</v>
      </c>
      <c r="H69" s="285">
        <v>80924</v>
      </c>
      <c r="I69" s="287">
        <v>0.24399999999999999</v>
      </c>
      <c r="J69" s="288">
        <v>2.4E-2</v>
      </c>
    </row>
    <row r="70" spans="1:10" x14ac:dyDescent="0.35">
      <c r="A70" s="285" t="s">
        <v>68</v>
      </c>
      <c r="B70" s="285">
        <v>2016</v>
      </c>
      <c r="C70" s="285">
        <v>7074.9</v>
      </c>
      <c r="D70" s="286">
        <v>165531.39899763558</v>
      </c>
      <c r="E70" s="285">
        <v>856.9</v>
      </c>
      <c r="F70" s="286">
        <v>837.02</v>
      </c>
      <c r="G70" s="285">
        <v>6799.9</v>
      </c>
      <c r="H70" s="285">
        <v>70659</v>
      </c>
      <c r="I70" s="287">
        <v>0.51300000000000001</v>
      </c>
      <c r="J70" s="288">
        <v>3.0681027915872981E-2</v>
      </c>
    </row>
    <row r="71" spans="1:10" x14ac:dyDescent="0.35">
      <c r="A71" s="285" t="s">
        <v>69</v>
      </c>
      <c r="B71" s="285">
        <v>2016</v>
      </c>
      <c r="C71" s="285">
        <v>4216</v>
      </c>
      <c r="D71" s="286">
        <v>61021.257967454789</v>
      </c>
      <c r="E71" s="285">
        <v>484.9</v>
      </c>
      <c r="F71" s="286">
        <v>332.68</v>
      </c>
      <c r="G71" s="285">
        <v>3791.7</v>
      </c>
      <c r="H71" s="285">
        <v>24684</v>
      </c>
      <c r="I71" s="287">
        <v>0.76</v>
      </c>
      <c r="J71" s="288">
        <v>3.4838146347684916E-2</v>
      </c>
    </row>
    <row r="72" spans="1:10" x14ac:dyDescent="0.35">
      <c r="A72" s="285" t="s">
        <v>70</v>
      </c>
      <c r="B72" s="285">
        <v>2016</v>
      </c>
      <c r="C72" s="285">
        <v>2063.4</v>
      </c>
      <c r="D72" s="286">
        <v>22641.715941724615</v>
      </c>
      <c r="E72" s="285">
        <v>86.8</v>
      </c>
      <c r="F72" s="286">
        <v>144.01</v>
      </c>
      <c r="G72" s="285">
        <v>962.8</v>
      </c>
      <c r="H72" s="285">
        <v>12706</v>
      </c>
      <c r="I72" s="287">
        <v>0.48299999999999998</v>
      </c>
      <c r="J72" s="288">
        <v>3.6245490786098886E-2</v>
      </c>
    </row>
    <row r="73" spans="1:10" x14ac:dyDescent="0.35">
      <c r="A73" s="285" t="s">
        <v>71</v>
      </c>
      <c r="B73" s="285">
        <v>2016</v>
      </c>
      <c r="C73" s="285">
        <v>12331.3</v>
      </c>
      <c r="D73" s="286">
        <v>208597.2716635605</v>
      </c>
      <c r="E73" s="285">
        <v>402.6</v>
      </c>
      <c r="F73" s="286">
        <v>1461.25</v>
      </c>
      <c r="G73" s="285">
        <v>3411.7</v>
      </c>
      <c r="H73" s="285">
        <v>118124</v>
      </c>
      <c r="I73" s="287">
        <v>0.218</v>
      </c>
      <c r="J73" s="288">
        <v>2.2933699759532928E-2</v>
      </c>
    </row>
    <row r="74" spans="1:10" x14ac:dyDescent="0.35">
      <c r="A74" s="285" t="s">
        <v>72</v>
      </c>
      <c r="B74" s="285">
        <v>2016</v>
      </c>
      <c r="C74" s="285">
        <v>4475.5</v>
      </c>
      <c r="D74" s="286">
        <v>64094.373535187755</v>
      </c>
      <c r="E74" s="285">
        <v>545.1</v>
      </c>
      <c r="F74" s="286">
        <v>241.84</v>
      </c>
      <c r="G74" s="285">
        <v>3900</v>
      </c>
      <c r="H74" s="285">
        <v>18089</v>
      </c>
      <c r="I74" s="287">
        <v>0.73199999999999998</v>
      </c>
      <c r="J74" s="288">
        <v>2.9028803010566148E-2</v>
      </c>
    </row>
    <row r="75" spans="1:10" x14ac:dyDescent="0.35">
      <c r="A75" s="285" t="s">
        <v>73</v>
      </c>
      <c r="B75" s="285">
        <v>2016</v>
      </c>
      <c r="C75" s="285">
        <v>3219.5</v>
      </c>
      <c r="D75" s="286">
        <v>65436.66130027816</v>
      </c>
      <c r="E75" s="285">
        <v>983.3</v>
      </c>
      <c r="F75" s="286">
        <v>337.24</v>
      </c>
      <c r="G75" s="285">
        <v>3586.2</v>
      </c>
      <c r="H75" s="285">
        <v>20319</v>
      </c>
      <c r="I75" s="287">
        <v>0.78900000000000003</v>
      </c>
      <c r="J75" s="288">
        <v>5.5E-2</v>
      </c>
    </row>
    <row r="76" spans="1:10" x14ac:dyDescent="0.35">
      <c r="A76" s="285" t="s">
        <v>74</v>
      </c>
      <c r="B76" s="285">
        <v>2016</v>
      </c>
      <c r="C76" s="285">
        <v>764.6</v>
      </c>
      <c r="D76" s="286">
        <v>7183.2229164116825</v>
      </c>
      <c r="E76" s="285">
        <v>120.4</v>
      </c>
      <c r="F76" s="286">
        <v>29.03</v>
      </c>
      <c r="G76" s="285">
        <v>425.2</v>
      </c>
      <c r="H76" s="285">
        <v>2188</v>
      </c>
      <c r="I76" s="287">
        <v>0.84599999999999997</v>
      </c>
      <c r="J76" s="288">
        <v>4.8597096543193871E-2</v>
      </c>
    </row>
    <row r="77" spans="1:10" x14ac:dyDescent="0.35">
      <c r="A77" s="285" t="s">
        <v>75</v>
      </c>
      <c r="B77" s="285">
        <v>2016</v>
      </c>
      <c r="C77" s="285">
        <v>514.5</v>
      </c>
      <c r="D77" s="286">
        <v>9564.2536606397771</v>
      </c>
      <c r="E77" s="285">
        <v>45.5</v>
      </c>
      <c r="F77" s="286">
        <v>29.22</v>
      </c>
      <c r="G77" s="285">
        <v>379.3</v>
      </c>
      <c r="H77" s="285">
        <v>2091</v>
      </c>
      <c r="I77" s="287">
        <v>0.98699999999999999</v>
      </c>
      <c r="J77" s="288">
        <v>4.1587662748072275E-2</v>
      </c>
    </row>
    <row r="78" spans="1:10" x14ac:dyDescent="0.35">
      <c r="A78" s="285" t="s">
        <v>76</v>
      </c>
      <c r="B78" s="285">
        <v>2016</v>
      </c>
      <c r="C78" s="285">
        <v>1590.9</v>
      </c>
      <c r="D78" s="286">
        <v>19265.507510152991</v>
      </c>
      <c r="E78" s="285">
        <v>132.9</v>
      </c>
      <c r="F78" s="286">
        <v>125.87</v>
      </c>
      <c r="G78" s="285">
        <v>637.9</v>
      </c>
      <c r="H78" s="285">
        <v>9557</v>
      </c>
      <c r="I78" s="287">
        <v>0.46400000000000002</v>
      </c>
      <c r="J78" s="288">
        <v>2.4644379322243112E-2</v>
      </c>
    </row>
    <row r="79" spans="1:10" x14ac:dyDescent="0.35">
      <c r="A79" s="285" t="s">
        <v>1</v>
      </c>
      <c r="B79" s="285">
        <v>2017</v>
      </c>
      <c r="C79" s="285">
        <v>1253.5999999999999</v>
      </c>
      <c r="D79" s="286">
        <v>14389.66519044624</v>
      </c>
      <c r="E79" s="285">
        <v>151.9</v>
      </c>
      <c r="F79" s="286">
        <v>82.1</v>
      </c>
      <c r="G79" s="285">
        <v>900.2</v>
      </c>
      <c r="H79" s="285">
        <v>5278</v>
      </c>
      <c r="I79" s="287">
        <v>0.78300000000000003</v>
      </c>
      <c r="J79" s="288">
        <v>3.7364515230936222E-2</v>
      </c>
    </row>
    <row r="80" spans="1:10" x14ac:dyDescent="0.35">
      <c r="A80" s="285" t="s">
        <v>2</v>
      </c>
      <c r="B80" s="285">
        <v>2017</v>
      </c>
      <c r="C80" s="285">
        <v>4882.7</v>
      </c>
      <c r="D80" s="286">
        <v>85901.018399744367</v>
      </c>
      <c r="E80" s="285">
        <v>105.9</v>
      </c>
      <c r="F80" s="286">
        <v>584.22</v>
      </c>
      <c r="G80" s="285">
        <v>1337.6</v>
      </c>
      <c r="H80" s="285">
        <v>55324</v>
      </c>
      <c r="I80" s="287">
        <v>0.183</v>
      </c>
      <c r="J80" s="288">
        <v>1.5613021924669072E-2</v>
      </c>
    </row>
    <row r="81" spans="1:10" x14ac:dyDescent="0.35">
      <c r="A81" s="285" t="s">
        <v>3</v>
      </c>
      <c r="B81" s="285">
        <v>2017</v>
      </c>
      <c r="C81" s="285">
        <v>22135.1</v>
      </c>
      <c r="D81" s="286">
        <v>426401.80287401716</v>
      </c>
      <c r="E81" s="285">
        <v>5211.7</v>
      </c>
      <c r="F81" s="286">
        <v>2419.38</v>
      </c>
      <c r="G81" s="285">
        <v>7798.5</v>
      </c>
      <c r="H81" s="285">
        <v>205349</v>
      </c>
      <c r="I81" s="287">
        <v>0.248</v>
      </c>
      <c r="J81" s="288">
        <v>2.5157973486858495E-2</v>
      </c>
    </row>
    <row r="82" spans="1:10" x14ac:dyDescent="0.35">
      <c r="A82" s="285" t="s">
        <v>4</v>
      </c>
      <c r="B82" s="285">
        <v>2017</v>
      </c>
      <c r="C82" s="285">
        <v>72618.600000000006</v>
      </c>
      <c r="D82" s="286">
        <v>1870525.8574232468</v>
      </c>
      <c r="E82" s="285">
        <v>22619.9</v>
      </c>
      <c r="F82" s="286">
        <v>7386.38</v>
      </c>
      <c r="G82" s="285">
        <v>77850.600000000006</v>
      </c>
      <c r="H82" s="285">
        <v>466588</v>
      </c>
      <c r="I82" s="287">
        <v>0.67500000000000004</v>
      </c>
      <c r="J82" s="288">
        <v>2.6234708997234481E-2</v>
      </c>
    </row>
    <row r="83" spans="1:10" x14ac:dyDescent="0.35">
      <c r="A83" s="285" t="s">
        <v>5</v>
      </c>
      <c r="B83" s="285">
        <v>2017</v>
      </c>
      <c r="C83" s="285">
        <v>61853.5</v>
      </c>
      <c r="D83" s="286">
        <v>1254776.3004389931</v>
      </c>
      <c r="E83" s="285">
        <v>11831.5</v>
      </c>
      <c r="F83" s="286">
        <v>5497.98</v>
      </c>
      <c r="G83" s="285">
        <v>70190.899999999994</v>
      </c>
      <c r="H83" s="285">
        <v>424064</v>
      </c>
      <c r="I83" s="287">
        <v>0.67600000000000005</v>
      </c>
      <c r="J83" s="288">
        <v>3.4352150448094816E-2</v>
      </c>
    </row>
    <row r="84" spans="1:10" x14ac:dyDescent="0.35">
      <c r="A84" s="285" t="s">
        <v>6</v>
      </c>
      <c r="B84" s="285">
        <v>2017</v>
      </c>
      <c r="C84" s="285">
        <v>701.1</v>
      </c>
      <c r="D84" s="286">
        <v>11897.395390127782</v>
      </c>
      <c r="E84" s="285">
        <v>85.2</v>
      </c>
      <c r="F84" s="286">
        <v>28.85</v>
      </c>
      <c r="G84" s="285">
        <v>803.5</v>
      </c>
      <c r="H84" s="285">
        <v>1813</v>
      </c>
      <c r="I84" s="287">
        <v>1</v>
      </c>
      <c r="J84" s="288">
        <v>0.10194400520881779</v>
      </c>
    </row>
    <row r="85" spans="1:10" x14ac:dyDescent="0.35">
      <c r="A85" s="285" t="s">
        <v>7</v>
      </c>
      <c r="B85" s="285">
        <v>2017</v>
      </c>
      <c r="C85" s="285">
        <v>2284.1</v>
      </c>
      <c r="D85" s="286">
        <v>48705.202607447354</v>
      </c>
      <c r="E85" s="285">
        <v>34.5</v>
      </c>
      <c r="F85" s="286">
        <v>275.70999999999998</v>
      </c>
      <c r="G85" s="285">
        <v>1096.2</v>
      </c>
      <c r="H85" s="285">
        <v>24651</v>
      </c>
      <c r="I85" s="287">
        <v>0.24</v>
      </c>
      <c r="J85" s="288">
        <v>2.790323380110853E-2</v>
      </c>
    </row>
    <row r="86" spans="1:10" x14ac:dyDescent="0.35">
      <c r="A86" s="285" t="s">
        <v>8</v>
      </c>
      <c r="B86" s="285">
        <v>2017</v>
      </c>
      <c r="C86" s="285">
        <v>1656.5</v>
      </c>
      <c r="D86" s="286">
        <v>17166.970428397723</v>
      </c>
      <c r="E86" s="285">
        <v>215.2</v>
      </c>
      <c r="F86" s="286">
        <v>49.74</v>
      </c>
      <c r="G86" s="285">
        <v>995.8</v>
      </c>
      <c r="H86" s="285">
        <v>3844</v>
      </c>
      <c r="I86" s="287">
        <v>0.998</v>
      </c>
      <c r="J86" s="288">
        <v>7.1018676312037066E-2</v>
      </c>
    </row>
    <row r="87" spans="1:10" x14ac:dyDescent="0.35">
      <c r="A87" s="285" t="s">
        <v>9</v>
      </c>
      <c r="B87" s="285">
        <v>2017</v>
      </c>
      <c r="C87" s="285">
        <v>1457.6</v>
      </c>
      <c r="D87" s="286">
        <v>38337.153633126312</v>
      </c>
      <c r="E87" s="285">
        <v>22.1</v>
      </c>
      <c r="F87" s="286">
        <v>181.04</v>
      </c>
      <c r="G87" s="285">
        <v>889.4</v>
      </c>
      <c r="H87" s="285">
        <v>10595</v>
      </c>
      <c r="I87" s="287">
        <v>0.41199999999999998</v>
      </c>
      <c r="J87" s="288">
        <v>2.3417773743708178E-2</v>
      </c>
    </row>
    <row r="88" spans="1:10" x14ac:dyDescent="0.35">
      <c r="A88" s="285" t="s">
        <v>10</v>
      </c>
      <c r="B88" s="285">
        <v>2017</v>
      </c>
      <c r="C88" s="285">
        <v>1865.2</v>
      </c>
      <c r="D88" s="286">
        <v>17617.291398211455</v>
      </c>
      <c r="E88" s="285">
        <v>75.099999999999994</v>
      </c>
      <c r="F88" s="286">
        <v>119.41</v>
      </c>
      <c r="G88" s="285">
        <v>441.5</v>
      </c>
      <c r="H88" s="285">
        <v>7765</v>
      </c>
      <c r="I88" s="287">
        <v>0.40899999999999997</v>
      </c>
      <c r="J88" s="288">
        <v>3.1900054948040817E-2</v>
      </c>
    </row>
    <row r="89" spans="1:10" x14ac:dyDescent="0.35">
      <c r="A89" s="285" t="s">
        <v>11</v>
      </c>
      <c r="B89" s="285">
        <v>2017</v>
      </c>
      <c r="C89" s="285">
        <v>1604</v>
      </c>
      <c r="D89" s="286">
        <v>30893.801196621807</v>
      </c>
      <c r="E89" s="285">
        <v>148.5</v>
      </c>
      <c r="F89" s="286">
        <v>139.47</v>
      </c>
      <c r="G89" s="285">
        <v>905.4</v>
      </c>
      <c r="H89" s="285">
        <v>9711</v>
      </c>
      <c r="I89" s="287">
        <v>0.70499999999999996</v>
      </c>
      <c r="J89" s="288">
        <v>3.6580961272428825E-2</v>
      </c>
    </row>
    <row r="90" spans="1:10" x14ac:dyDescent="0.35">
      <c r="A90" s="285" t="s">
        <v>12</v>
      </c>
      <c r="B90" s="285">
        <v>2017</v>
      </c>
      <c r="C90" s="285">
        <v>31061.7</v>
      </c>
      <c r="D90" s="286">
        <v>695267.20760227123</v>
      </c>
      <c r="E90" s="285">
        <v>450.2</v>
      </c>
      <c r="F90" s="286">
        <v>3420.23</v>
      </c>
      <c r="G90" s="285">
        <v>6374.8</v>
      </c>
      <c r="H90" s="285">
        <v>383621</v>
      </c>
      <c r="I90" s="287">
        <v>9.0999999999999998E-2</v>
      </c>
      <c r="J90" s="288">
        <v>2.0105112279025287E-2</v>
      </c>
    </row>
    <row r="91" spans="1:10" x14ac:dyDescent="0.35">
      <c r="A91" s="285" t="s">
        <v>13</v>
      </c>
      <c r="B91" s="285">
        <v>2017</v>
      </c>
      <c r="C91" s="285">
        <v>4163.7</v>
      </c>
      <c r="D91" s="286">
        <v>127052.64975785074</v>
      </c>
      <c r="E91" s="285">
        <v>249</v>
      </c>
      <c r="F91" s="286">
        <v>699.22</v>
      </c>
      <c r="G91" s="285">
        <v>4037.7</v>
      </c>
      <c r="H91" s="285">
        <v>32434</v>
      </c>
      <c r="I91" s="287">
        <v>0.64600000000000002</v>
      </c>
      <c r="J91" s="288">
        <v>1.7571902314833285E-2</v>
      </c>
    </row>
    <row r="92" spans="1:10" x14ac:dyDescent="0.35">
      <c r="A92" s="285" t="s">
        <v>14</v>
      </c>
      <c r="B92" s="285">
        <v>2017</v>
      </c>
      <c r="C92" s="285">
        <v>1093.5</v>
      </c>
      <c r="D92" s="286">
        <v>14443.154196708165</v>
      </c>
      <c r="E92" s="285">
        <v>80.099999999999994</v>
      </c>
      <c r="F92" s="286">
        <v>65.64</v>
      </c>
      <c r="G92" s="285">
        <v>659.4</v>
      </c>
      <c r="H92" s="285">
        <v>4836</v>
      </c>
      <c r="I92" s="287">
        <v>0.84499999999999997</v>
      </c>
      <c r="J92" s="288">
        <v>2.2923019709929295E-2</v>
      </c>
    </row>
    <row r="93" spans="1:10" x14ac:dyDescent="0.35">
      <c r="A93" s="285" t="s">
        <v>15</v>
      </c>
      <c r="B93" s="285">
        <v>2017</v>
      </c>
      <c r="C93" s="285">
        <v>2906.1</v>
      </c>
      <c r="D93" s="286">
        <v>70494.527571281651</v>
      </c>
      <c r="E93" s="285">
        <v>228.4</v>
      </c>
      <c r="F93" s="286">
        <v>246.17</v>
      </c>
      <c r="G93" s="285">
        <v>2764.8</v>
      </c>
      <c r="H93" s="285">
        <v>24947</v>
      </c>
      <c r="I93" s="287">
        <v>0.56899999999999995</v>
      </c>
      <c r="J93" s="288">
        <v>3.5288436536532818E-2</v>
      </c>
    </row>
    <row r="94" spans="1:10" x14ac:dyDescent="0.35">
      <c r="A94" s="285" t="s">
        <v>16</v>
      </c>
      <c r="B94" s="285">
        <v>2017</v>
      </c>
      <c r="C94" s="285">
        <v>243.4</v>
      </c>
      <c r="D94" s="286">
        <v>2782.0486687802404</v>
      </c>
      <c r="E94" s="285">
        <v>91.8</v>
      </c>
      <c r="F94" s="286">
        <v>23.3</v>
      </c>
      <c r="G94" s="285">
        <v>137.19999999999999</v>
      </c>
      <c r="H94" s="285">
        <v>756</v>
      </c>
      <c r="I94" s="287">
        <v>1</v>
      </c>
      <c r="J94" s="288">
        <v>3.7911210475886227E-2</v>
      </c>
    </row>
    <row r="95" spans="1:10" x14ac:dyDescent="0.35">
      <c r="A95" s="285" t="s">
        <v>17</v>
      </c>
      <c r="B95" s="285">
        <v>2017</v>
      </c>
      <c r="C95" s="285">
        <v>1154.9000000000001</v>
      </c>
      <c r="D95" s="286">
        <v>34108.776523827553</v>
      </c>
      <c r="E95" s="285">
        <v>132.19999999999999</v>
      </c>
      <c r="F95" s="286">
        <v>72.42</v>
      </c>
      <c r="G95" s="285">
        <v>944.3</v>
      </c>
      <c r="H95" s="285">
        <v>5501</v>
      </c>
      <c r="I95" s="287">
        <v>0.72399999999999998</v>
      </c>
      <c r="J95" s="288">
        <v>3.6250335888216384E-2</v>
      </c>
    </row>
    <row r="96" spans="1:10" x14ac:dyDescent="0.35">
      <c r="A96" s="285" t="s">
        <v>18</v>
      </c>
      <c r="B96" s="285">
        <v>2017</v>
      </c>
      <c r="C96" s="285">
        <v>18596.8</v>
      </c>
      <c r="D96" s="286">
        <v>445033.78916585597</v>
      </c>
      <c r="E96" s="285">
        <v>5024.5</v>
      </c>
      <c r="F96" s="286">
        <v>1012.15</v>
      </c>
      <c r="G96" s="285">
        <v>27168.400000000001</v>
      </c>
      <c r="H96" s="285">
        <v>102670</v>
      </c>
      <c r="I96" s="287">
        <v>0.77500000000000002</v>
      </c>
      <c r="J96" s="288">
        <v>4.1699516062834549E-2</v>
      </c>
    </row>
    <row r="97" spans="1:10" x14ac:dyDescent="0.35">
      <c r="A97" s="285" t="s">
        <v>19</v>
      </c>
      <c r="B97" s="285">
        <v>2017</v>
      </c>
      <c r="C97" s="285">
        <v>14559</v>
      </c>
      <c r="D97" s="286">
        <v>257056.17405517134</v>
      </c>
      <c r="E97" s="285">
        <v>3612.3</v>
      </c>
      <c r="F97" s="286">
        <v>682.48</v>
      </c>
      <c r="G97" s="285">
        <v>13363.5</v>
      </c>
      <c r="H97" s="285">
        <v>58313</v>
      </c>
      <c r="I97" s="287">
        <v>0.64100000000000001</v>
      </c>
      <c r="J97" s="288">
        <v>3.7060132315446595E-2</v>
      </c>
    </row>
    <row r="98" spans="1:10" x14ac:dyDescent="0.35">
      <c r="A98" s="285" t="s">
        <v>20</v>
      </c>
      <c r="B98" s="285">
        <v>2017</v>
      </c>
      <c r="C98" s="285">
        <v>1945.8</v>
      </c>
      <c r="D98" s="286">
        <v>29316.955393427812</v>
      </c>
      <c r="E98" s="285">
        <v>25.2</v>
      </c>
      <c r="F98" s="286">
        <v>158.05000000000001</v>
      </c>
      <c r="G98" s="285">
        <v>839.4</v>
      </c>
      <c r="H98" s="285">
        <v>14970</v>
      </c>
      <c r="I98" s="287">
        <v>0.39400000000000002</v>
      </c>
      <c r="J98" s="288">
        <v>3.4955228341207165E-2</v>
      </c>
    </row>
    <row r="99" spans="1:10" x14ac:dyDescent="0.35">
      <c r="A99" s="285" t="s">
        <v>21</v>
      </c>
      <c r="B99" s="285">
        <v>2017</v>
      </c>
      <c r="C99" s="285">
        <v>998.5</v>
      </c>
      <c r="D99" s="286">
        <v>11805.410449966859</v>
      </c>
      <c r="E99" s="285">
        <v>173.2</v>
      </c>
      <c r="F99" s="286">
        <v>70.7</v>
      </c>
      <c r="G99" s="285">
        <v>749.7</v>
      </c>
      <c r="H99" s="285">
        <v>5274</v>
      </c>
      <c r="I99" s="287">
        <v>0.746</v>
      </c>
      <c r="J99" s="288">
        <v>5.1625879986590614E-2</v>
      </c>
    </row>
    <row r="100" spans="1:10" x14ac:dyDescent="0.35">
      <c r="A100" s="285" t="s">
        <v>22</v>
      </c>
      <c r="B100" s="285">
        <v>2017</v>
      </c>
      <c r="C100" s="285">
        <v>2542.6999999999998</v>
      </c>
      <c r="D100" s="286">
        <v>32053.786734419293</v>
      </c>
      <c r="E100" s="285">
        <v>151.69999999999999</v>
      </c>
      <c r="F100" s="286">
        <v>218.07</v>
      </c>
      <c r="G100" s="285">
        <v>503.3</v>
      </c>
      <c r="H100" s="285">
        <v>20305</v>
      </c>
      <c r="I100" s="287">
        <v>0.24299999999999999</v>
      </c>
      <c r="J100" s="288">
        <v>3.3628798535667651E-2</v>
      </c>
    </row>
    <row r="101" spans="1:10" x14ac:dyDescent="0.35">
      <c r="A101" s="285" t="s">
        <v>23</v>
      </c>
      <c r="B101" s="285">
        <v>2017</v>
      </c>
      <c r="C101" s="285">
        <v>1901.7</v>
      </c>
      <c r="D101" s="286">
        <v>26649.323057027825</v>
      </c>
      <c r="E101" s="285">
        <v>169.1</v>
      </c>
      <c r="F101" s="286">
        <v>94.31</v>
      </c>
      <c r="G101" s="285">
        <v>1555.7</v>
      </c>
      <c r="H101" s="285">
        <v>8897</v>
      </c>
      <c r="I101" s="287">
        <v>0.63100000000000001</v>
      </c>
      <c r="J101" s="288">
        <v>4.6006928533460507E-2</v>
      </c>
    </row>
    <row r="102" spans="1:10" x14ac:dyDescent="0.35">
      <c r="A102" s="285" t="s">
        <v>24</v>
      </c>
      <c r="B102" s="285">
        <v>2017</v>
      </c>
      <c r="C102" s="285">
        <v>3332.7</v>
      </c>
      <c r="D102" s="286">
        <v>71729.881620918561</v>
      </c>
      <c r="E102" s="285">
        <v>346</v>
      </c>
      <c r="F102" s="286">
        <v>155.12</v>
      </c>
      <c r="G102" s="285">
        <v>3650.2</v>
      </c>
      <c r="H102" s="285">
        <v>12520</v>
      </c>
      <c r="I102" s="287">
        <v>0.752</v>
      </c>
      <c r="J102" s="288">
        <v>5.4930607078950908E-2</v>
      </c>
    </row>
    <row r="103" spans="1:10" x14ac:dyDescent="0.35">
      <c r="A103" s="285" t="s">
        <v>25</v>
      </c>
      <c r="B103" s="285">
        <v>2017</v>
      </c>
      <c r="C103" s="285">
        <v>3001.5</v>
      </c>
      <c r="D103" s="286">
        <v>67048.382367768354</v>
      </c>
      <c r="E103" s="285">
        <v>209.9</v>
      </c>
      <c r="F103" s="286">
        <v>167.57</v>
      </c>
      <c r="G103" s="285">
        <v>3996.6</v>
      </c>
      <c r="H103" s="285">
        <v>16052</v>
      </c>
      <c r="I103" s="287">
        <v>0.78400000000000003</v>
      </c>
      <c r="J103" s="288">
        <v>5.0101538529457097E-2</v>
      </c>
    </row>
    <row r="104" spans="1:10" x14ac:dyDescent="0.35">
      <c r="A104" s="285" t="s">
        <v>26</v>
      </c>
      <c r="B104" s="285">
        <v>2017</v>
      </c>
      <c r="C104" s="285">
        <v>965.2</v>
      </c>
      <c r="D104" s="286">
        <v>14885.360702319649</v>
      </c>
      <c r="E104" s="285">
        <v>95.8</v>
      </c>
      <c r="F104" s="286">
        <v>65.2</v>
      </c>
      <c r="G104" s="285">
        <v>920</v>
      </c>
      <c r="H104" s="285">
        <v>5804</v>
      </c>
      <c r="I104" s="287">
        <v>0.79600000000000004</v>
      </c>
      <c r="J104" s="288">
        <v>4.0872571576214704E-2</v>
      </c>
    </row>
    <row r="105" spans="1:10" x14ac:dyDescent="0.35">
      <c r="A105" s="285" t="s">
        <v>27</v>
      </c>
      <c r="B105" s="285">
        <v>2017</v>
      </c>
      <c r="C105" s="285">
        <v>2236.1999999999998</v>
      </c>
      <c r="D105" s="286">
        <v>53974.72600011278</v>
      </c>
      <c r="E105" s="285">
        <v>127.2</v>
      </c>
      <c r="F105" s="286">
        <v>346.6</v>
      </c>
      <c r="G105" s="285">
        <v>1470.3</v>
      </c>
      <c r="H105" s="285">
        <v>22858</v>
      </c>
      <c r="I105" s="287">
        <v>0.52400000000000002</v>
      </c>
      <c r="J105" s="288">
        <v>2.4130191938696779E-2</v>
      </c>
    </row>
    <row r="106" spans="1:10" x14ac:dyDescent="0.35">
      <c r="A106" s="285" t="s">
        <v>28</v>
      </c>
      <c r="B106" s="285">
        <v>2017</v>
      </c>
      <c r="C106" s="285">
        <v>803.7</v>
      </c>
      <c r="D106" s="286">
        <v>12765.140235231876</v>
      </c>
      <c r="E106" s="285">
        <v>52</v>
      </c>
      <c r="F106" s="286">
        <v>46.84</v>
      </c>
      <c r="G106" s="285">
        <v>702.3</v>
      </c>
      <c r="H106" s="285">
        <v>3241</v>
      </c>
      <c r="I106" s="287">
        <v>0.86599999999999999</v>
      </c>
      <c r="J106" s="288">
        <v>4.3262454807279901E-2</v>
      </c>
    </row>
    <row r="107" spans="1:10" x14ac:dyDescent="0.35">
      <c r="A107" s="285" t="s">
        <v>29</v>
      </c>
      <c r="B107" s="285">
        <v>2017</v>
      </c>
      <c r="C107" s="285">
        <v>6676.5</v>
      </c>
      <c r="D107" s="286">
        <v>100403.31730457197</v>
      </c>
      <c r="E107" s="285">
        <v>2833.5</v>
      </c>
      <c r="F107" s="286">
        <v>590.11</v>
      </c>
      <c r="G107" s="285">
        <v>4487.8999999999996</v>
      </c>
      <c r="H107" s="285">
        <v>51471</v>
      </c>
      <c r="I107" s="287">
        <v>0.51400000000000001</v>
      </c>
      <c r="J107" s="288">
        <v>3.3726601071817838E-2</v>
      </c>
    </row>
    <row r="108" spans="1:10" x14ac:dyDescent="0.35">
      <c r="A108" s="285" t="s">
        <v>30</v>
      </c>
      <c r="B108" s="285">
        <v>2017</v>
      </c>
      <c r="C108" s="285">
        <v>4863.3</v>
      </c>
      <c r="D108" s="286">
        <v>84877.52373428359</v>
      </c>
      <c r="E108" s="285">
        <v>249.4</v>
      </c>
      <c r="F108" s="286">
        <v>505.63</v>
      </c>
      <c r="G108" s="285">
        <v>1631.7</v>
      </c>
      <c r="H108" s="285">
        <v>56729</v>
      </c>
      <c r="I108" s="287">
        <v>0.19500000000000001</v>
      </c>
      <c r="J108" s="288">
        <v>2.3872041134055468E-2</v>
      </c>
    </row>
    <row r="109" spans="1:10" x14ac:dyDescent="0.35">
      <c r="A109" s="285" t="s">
        <v>31</v>
      </c>
      <c r="B109" s="285">
        <v>2017</v>
      </c>
      <c r="C109" s="285">
        <v>642</v>
      </c>
      <c r="D109" s="286">
        <v>16030.501229456262</v>
      </c>
      <c r="E109" s="285">
        <v>8.8000000000000007</v>
      </c>
      <c r="F109" s="286">
        <v>24</v>
      </c>
      <c r="G109" s="285">
        <v>658.1</v>
      </c>
      <c r="H109" s="285">
        <v>2347</v>
      </c>
      <c r="I109" s="287">
        <v>0.84699999999999998</v>
      </c>
      <c r="J109" s="288">
        <v>5.0512145156570064E-2</v>
      </c>
    </row>
    <row r="110" spans="1:10" x14ac:dyDescent="0.35">
      <c r="A110" s="285" t="s">
        <v>32</v>
      </c>
      <c r="B110" s="285">
        <v>2017</v>
      </c>
      <c r="C110" s="285">
        <v>14147.1</v>
      </c>
      <c r="D110" s="286">
        <v>263082.37404017092</v>
      </c>
      <c r="E110" s="285">
        <v>5497.4</v>
      </c>
      <c r="F110" s="286">
        <v>1243.8900000000001</v>
      </c>
      <c r="G110" s="285">
        <v>13154.9</v>
      </c>
      <c r="H110" s="285">
        <v>102826</v>
      </c>
      <c r="I110" s="287">
        <v>0.629</v>
      </c>
      <c r="J110" s="288">
        <v>3.6541995721899832E-2</v>
      </c>
    </row>
    <row r="111" spans="1:10" x14ac:dyDescent="0.35">
      <c r="A111" s="285" t="s">
        <v>33</v>
      </c>
      <c r="B111" s="285">
        <v>2017</v>
      </c>
      <c r="C111" s="285">
        <v>1118.3</v>
      </c>
      <c r="D111" s="286">
        <v>28905.100880266626</v>
      </c>
      <c r="E111" s="285">
        <v>66.7</v>
      </c>
      <c r="F111" s="286">
        <v>135.06</v>
      </c>
      <c r="G111" s="285">
        <v>995.3</v>
      </c>
      <c r="H111" s="285">
        <v>6369</v>
      </c>
      <c r="I111" s="287">
        <v>0.78800000000000003</v>
      </c>
      <c r="J111" s="288">
        <v>1.9358419783332758E-2</v>
      </c>
    </row>
    <row r="112" spans="1:10" x14ac:dyDescent="0.35">
      <c r="A112" s="285" t="s">
        <v>34</v>
      </c>
      <c r="B112" s="285">
        <v>2017</v>
      </c>
      <c r="C112" s="285">
        <v>7855.1</v>
      </c>
      <c r="D112" s="286">
        <v>181817.83176114925</v>
      </c>
      <c r="E112" s="285">
        <v>261.89999999999998</v>
      </c>
      <c r="F112" s="286">
        <v>1012.17</v>
      </c>
      <c r="G112" s="285">
        <v>4629.5</v>
      </c>
      <c r="H112" s="285">
        <v>86623</v>
      </c>
      <c r="I112" s="287">
        <v>0.33100000000000002</v>
      </c>
      <c r="J112" s="288">
        <v>2.9112045357162917E-2</v>
      </c>
    </row>
    <row r="113" spans="1:10" x14ac:dyDescent="0.35">
      <c r="A113" s="285" t="s">
        <v>35</v>
      </c>
      <c r="B113" s="285">
        <v>2017</v>
      </c>
      <c r="C113" s="285">
        <v>1315.2</v>
      </c>
      <c r="D113" s="286">
        <v>20320.751757037633</v>
      </c>
      <c r="E113" s="285">
        <v>53.6</v>
      </c>
      <c r="F113" s="286">
        <v>167.78</v>
      </c>
      <c r="G113" s="285">
        <v>827.4</v>
      </c>
      <c r="H113" s="285">
        <v>7605</v>
      </c>
      <c r="I113" s="287">
        <v>0.69199999999999995</v>
      </c>
      <c r="J113" s="288">
        <v>1.2138398600086562E-2</v>
      </c>
    </row>
    <row r="114" spans="1:10" x14ac:dyDescent="0.35">
      <c r="A114" s="285" t="s">
        <v>36</v>
      </c>
      <c r="B114" s="285">
        <v>2017</v>
      </c>
      <c r="C114" s="285">
        <v>764.2</v>
      </c>
      <c r="D114" s="286">
        <v>15940.189840616442</v>
      </c>
      <c r="E114" s="285">
        <v>152.9</v>
      </c>
      <c r="F114" s="286">
        <v>23.3</v>
      </c>
      <c r="G114" s="285">
        <v>1092.5999999999999</v>
      </c>
      <c r="H114" s="285">
        <v>3517</v>
      </c>
      <c r="I114" s="287">
        <v>0.97699999999999998</v>
      </c>
      <c r="J114" s="288">
        <v>7.6764934057408946E-2</v>
      </c>
    </row>
    <row r="115" spans="1:10" x14ac:dyDescent="0.35">
      <c r="A115" s="285" t="s">
        <v>37</v>
      </c>
      <c r="B115" s="285">
        <v>2017</v>
      </c>
      <c r="C115" s="285">
        <v>6235.6</v>
      </c>
      <c r="D115" s="286">
        <v>141805.25360304955</v>
      </c>
      <c r="E115" s="285">
        <v>822.6</v>
      </c>
      <c r="F115" s="286">
        <v>595.52</v>
      </c>
      <c r="G115" s="285">
        <v>6158</v>
      </c>
      <c r="H115" s="285">
        <v>57070</v>
      </c>
      <c r="I115" s="287">
        <v>0.496</v>
      </c>
      <c r="J115" s="288">
        <v>2.9334369607652535E-2</v>
      </c>
    </row>
    <row r="116" spans="1:10" x14ac:dyDescent="0.35">
      <c r="A116" s="285" t="s">
        <v>38</v>
      </c>
      <c r="B116" s="285">
        <v>2017</v>
      </c>
      <c r="C116" s="285">
        <v>453.4</v>
      </c>
      <c r="D116" s="286">
        <v>4614.1204254341001</v>
      </c>
      <c r="E116" s="285">
        <v>61.9</v>
      </c>
      <c r="F116" s="286">
        <v>16.87</v>
      </c>
      <c r="G116" s="285">
        <v>462.2</v>
      </c>
      <c r="H116" s="285">
        <v>1789</v>
      </c>
      <c r="I116" s="287">
        <v>0.93799999999999994</v>
      </c>
      <c r="J116" s="288">
        <v>8.0344489261964469E-2</v>
      </c>
    </row>
    <row r="117" spans="1:10" x14ac:dyDescent="0.35">
      <c r="A117" s="285" t="s">
        <v>39</v>
      </c>
      <c r="B117" s="285">
        <v>2017</v>
      </c>
      <c r="C117" s="285">
        <v>3490.9</v>
      </c>
      <c r="D117" s="286">
        <v>76083.494964513535</v>
      </c>
      <c r="E117" s="285">
        <v>496.9</v>
      </c>
      <c r="F117" s="286">
        <v>343.99</v>
      </c>
      <c r="G117" s="285">
        <v>4237.8999999999996</v>
      </c>
      <c r="H117" s="285">
        <v>29470</v>
      </c>
      <c r="I117" s="287">
        <v>0.65200000000000002</v>
      </c>
      <c r="J117" s="288">
        <v>3.5772256211761791E-2</v>
      </c>
    </row>
    <row r="118" spans="1:10" x14ac:dyDescent="0.35">
      <c r="A118" s="285" t="s">
        <v>40</v>
      </c>
      <c r="B118" s="285">
        <v>2017</v>
      </c>
      <c r="C118" s="285">
        <v>614.70000000000005</v>
      </c>
      <c r="D118" s="286">
        <v>10902.134239555346</v>
      </c>
      <c r="E118" s="285">
        <v>145</v>
      </c>
      <c r="F118" s="286">
        <v>42.8</v>
      </c>
      <c r="G118" s="285">
        <v>628</v>
      </c>
      <c r="H118" s="285">
        <v>2440</v>
      </c>
      <c r="I118" s="287">
        <v>0.99299999999999999</v>
      </c>
      <c r="J118" s="288">
        <v>6.914893617021281E-2</v>
      </c>
    </row>
    <row r="119" spans="1:10" x14ac:dyDescent="0.35">
      <c r="A119" s="285" t="s">
        <v>41</v>
      </c>
      <c r="B119" s="285">
        <v>2017</v>
      </c>
      <c r="C119" s="285">
        <v>1100.5999999999999</v>
      </c>
      <c r="D119" s="286">
        <v>21900.332005718636</v>
      </c>
      <c r="E119" s="285">
        <v>48.4</v>
      </c>
      <c r="F119" s="286">
        <v>102.85</v>
      </c>
      <c r="G119" s="285">
        <v>491.8</v>
      </c>
      <c r="H119" s="285">
        <v>6274</v>
      </c>
      <c r="I119" s="287">
        <v>0.53700000000000003</v>
      </c>
      <c r="J119" s="288">
        <v>3.4629638542619301E-2</v>
      </c>
    </row>
    <row r="120" spans="1:10" x14ac:dyDescent="0.35">
      <c r="A120" s="285" t="s">
        <v>42</v>
      </c>
      <c r="B120" s="285">
        <v>2017</v>
      </c>
      <c r="C120" s="285">
        <v>4291.6000000000004</v>
      </c>
      <c r="D120" s="286">
        <v>65372.789743892608</v>
      </c>
      <c r="E120" s="285">
        <v>439.3</v>
      </c>
      <c r="F120" s="286">
        <v>287.79000000000002</v>
      </c>
      <c r="G120" s="285">
        <v>2253.4</v>
      </c>
      <c r="H120" s="285">
        <v>14749</v>
      </c>
      <c r="I120" s="287">
        <v>0.73499999999999999</v>
      </c>
      <c r="J120" s="288">
        <v>2.2374459212070933E-2</v>
      </c>
    </row>
    <row r="121" spans="1:10" x14ac:dyDescent="0.35">
      <c r="A121" s="285" t="s">
        <v>43</v>
      </c>
      <c r="B121" s="285">
        <v>2017</v>
      </c>
      <c r="C121" s="285">
        <v>4005.8</v>
      </c>
      <c r="D121" s="286">
        <v>59485.543836773628</v>
      </c>
      <c r="E121" s="285">
        <v>503.5</v>
      </c>
      <c r="F121" s="286">
        <v>385.21</v>
      </c>
      <c r="G121" s="285">
        <v>2112.9</v>
      </c>
      <c r="H121" s="285">
        <v>24825</v>
      </c>
      <c r="I121" s="287">
        <v>0.56399999999999995</v>
      </c>
      <c r="J121" s="288">
        <v>3.4968188993596792E-2</v>
      </c>
    </row>
    <row r="122" spans="1:10" x14ac:dyDescent="0.35">
      <c r="A122" s="285" t="s">
        <v>44</v>
      </c>
      <c r="B122" s="285">
        <v>2017</v>
      </c>
      <c r="C122" s="285">
        <v>1400.9</v>
      </c>
      <c r="D122" s="286">
        <v>19287.43950786296</v>
      </c>
      <c r="E122" s="285">
        <v>112.3</v>
      </c>
      <c r="F122" s="286">
        <v>84.84</v>
      </c>
      <c r="G122" s="285">
        <v>884.7</v>
      </c>
      <c r="H122" s="285">
        <v>5264</v>
      </c>
      <c r="I122" s="287">
        <v>0.85599999999999998</v>
      </c>
      <c r="J122" s="288">
        <v>4.5612199259065365E-2</v>
      </c>
    </row>
    <row r="123" spans="1:10" x14ac:dyDescent="0.35">
      <c r="A123" s="285" t="s">
        <v>45</v>
      </c>
      <c r="B123" s="285">
        <v>2017</v>
      </c>
      <c r="C123" s="285">
        <v>1282</v>
      </c>
      <c r="D123" s="286">
        <v>20161.422972891214</v>
      </c>
      <c r="E123" s="285">
        <v>157.19999999999999</v>
      </c>
      <c r="F123" s="286">
        <v>108.8</v>
      </c>
      <c r="G123" s="285">
        <v>915.3</v>
      </c>
      <c r="H123" s="285">
        <v>5437</v>
      </c>
      <c r="I123" s="287">
        <v>0.61</v>
      </c>
      <c r="J123" s="288">
        <v>1.3574326816672805E-2</v>
      </c>
    </row>
    <row r="124" spans="1:10" x14ac:dyDescent="0.35">
      <c r="A124" s="285" t="s">
        <v>46</v>
      </c>
      <c r="B124" s="285">
        <v>2017</v>
      </c>
      <c r="C124" s="285">
        <v>6954.2</v>
      </c>
      <c r="D124" s="286">
        <v>180433.23122235126</v>
      </c>
      <c r="E124" s="285">
        <v>358.8</v>
      </c>
      <c r="F124" s="286">
        <v>1039.03</v>
      </c>
      <c r="G124" s="285">
        <v>4085.3</v>
      </c>
      <c r="H124" s="285">
        <v>103271</v>
      </c>
      <c r="I124" s="287">
        <v>0.26800000000000002</v>
      </c>
      <c r="J124" s="288">
        <v>2.9067335687386828E-2</v>
      </c>
    </row>
    <row r="125" spans="1:10" x14ac:dyDescent="0.35">
      <c r="A125" s="285" t="s">
        <v>47</v>
      </c>
      <c r="B125" s="285">
        <v>2017</v>
      </c>
      <c r="C125" s="285">
        <v>3457.3</v>
      </c>
      <c r="D125" s="286">
        <v>77625.530689130814</v>
      </c>
      <c r="E125" s="285">
        <v>407.9</v>
      </c>
      <c r="F125" s="286">
        <v>448.09</v>
      </c>
      <c r="G125" s="285">
        <v>3533.4</v>
      </c>
      <c r="H125" s="285">
        <v>30128</v>
      </c>
      <c r="I125" s="287">
        <v>0.69899999999999995</v>
      </c>
      <c r="J125" s="288">
        <v>3.539978010986073E-2</v>
      </c>
    </row>
    <row r="126" spans="1:10" x14ac:dyDescent="0.35">
      <c r="A126" s="285" t="s">
        <v>48</v>
      </c>
      <c r="B126" s="285">
        <v>2017</v>
      </c>
      <c r="C126" s="285">
        <v>1315.3</v>
      </c>
      <c r="D126" s="286">
        <v>31237.57632248243</v>
      </c>
      <c r="E126" s="285">
        <v>89.9</v>
      </c>
      <c r="F126" s="286">
        <v>189.26</v>
      </c>
      <c r="G126" s="285">
        <v>1477.7</v>
      </c>
      <c r="H126" s="285">
        <v>9625</v>
      </c>
      <c r="I126" s="287">
        <v>0.748</v>
      </c>
      <c r="J126" s="288">
        <v>1.8639572889162785E-2</v>
      </c>
    </row>
    <row r="127" spans="1:10" x14ac:dyDescent="0.35">
      <c r="A127" s="285" t="s">
        <v>49</v>
      </c>
      <c r="B127" s="285">
        <v>2017</v>
      </c>
      <c r="C127" s="285">
        <v>2144.5</v>
      </c>
      <c r="D127" s="286">
        <v>41251.719581894999</v>
      </c>
      <c r="E127" s="285">
        <v>385.7</v>
      </c>
      <c r="F127" s="286">
        <v>105.62</v>
      </c>
      <c r="G127" s="285">
        <v>2593.6</v>
      </c>
      <c r="H127" s="285">
        <v>9986</v>
      </c>
      <c r="I127" s="287">
        <v>0.79500000000000004</v>
      </c>
      <c r="J127" s="288">
        <v>4.4413552445866304E-2</v>
      </c>
    </row>
    <row r="128" spans="1:10" x14ac:dyDescent="0.35">
      <c r="A128" s="285" t="s">
        <v>50</v>
      </c>
      <c r="B128" s="285">
        <v>2017</v>
      </c>
      <c r="C128" s="285">
        <v>22161</v>
      </c>
      <c r="D128" s="286">
        <v>326122.92454986053</v>
      </c>
      <c r="E128" s="285">
        <v>10915.7</v>
      </c>
      <c r="F128" s="286">
        <v>970.67</v>
      </c>
      <c r="G128" s="285">
        <v>22393.3</v>
      </c>
      <c r="H128" s="285">
        <v>88602</v>
      </c>
      <c r="I128" s="287">
        <v>0.76300000000000001</v>
      </c>
      <c r="J128" s="288">
        <v>4.5729101952408098E-2</v>
      </c>
    </row>
    <row r="129" spans="1:10" x14ac:dyDescent="0.35">
      <c r="A129" s="285" t="s">
        <v>51</v>
      </c>
      <c r="B129" s="285">
        <v>2017</v>
      </c>
      <c r="C129" s="285">
        <v>5003.1000000000004</v>
      </c>
      <c r="D129" s="286">
        <v>134219.63638397169</v>
      </c>
      <c r="E129" s="285">
        <v>621.1</v>
      </c>
      <c r="F129" s="286">
        <v>713.66</v>
      </c>
      <c r="G129" s="285">
        <v>3229</v>
      </c>
      <c r="H129" s="285">
        <v>52061</v>
      </c>
      <c r="I129" s="287">
        <v>0.44</v>
      </c>
      <c r="J129" s="288">
        <v>3.1511949081301768E-2</v>
      </c>
    </row>
    <row r="130" spans="1:10" x14ac:dyDescent="0.35">
      <c r="A130" s="285" t="s">
        <v>52</v>
      </c>
      <c r="B130" s="285">
        <v>2017</v>
      </c>
      <c r="C130" s="285">
        <v>5102.3999999999996</v>
      </c>
      <c r="D130" s="286">
        <v>81287.860484797435</v>
      </c>
      <c r="E130" s="285">
        <v>1722.4</v>
      </c>
      <c r="F130" s="286">
        <v>827.93</v>
      </c>
      <c r="G130" s="285">
        <v>3680</v>
      </c>
      <c r="H130" s="285">
        <v>35129</v>
      </c>
      <c r="I130" s="287">
        <v>0.55900000000000005</v>
      </c>
      <c r="J130" s="288">
        <v>3.1775810258340885E-2</v>
      </c>
    </row>
    <row r="131" spans="1:10" x14ac:dyDescent="0.35">
      <c r="A131" s="285" t="s">
        <v>53</v>
      </c>
      <c r="B131" s="285">
        <v>2017</v>
      </c>
      <c r="C131" s="285">
        <v>1629.1</v>
      </c>
      <c r="D131" s="286">
        <v>16506.836783435971</v>
      </c>
      <c r="E131" s="285">
        <v>15.3</v>
      </c>
      <c r="F131" s="286">
        <v>99.73</v>
      </c>
      <c r="G131" s="285">
        <v>490.7</v>
      </c>
      <c r="H131" s="285">
        <v>8394</v>
      </c>
      <c r="I131" s="287">
        <v>0.38</v>
      </c>
      <c r="J131" s="288">
        <v>2.2591858914573309E-2</v>
      </c>
    </row>
    <row r="132" spans="1:10" x14ac:dyDescent="0.35">
      <c r="A132" s="285" t="s">
        <v>54</v>
      </c>
      <c r="B132" s="285">
        <v>2017</v>
      </c>
      <c r="C132" s="285">
        <v>716.7</v>
      </c>
      <c r="D132" s="286">
        <v>15605.861841429398</v>
      </c>
      <c r="E132" s="285">
        <v>84.8</v>
      </c>
      <c r="F132" s="286">
        <v>52.77</v>
      </c>
      <c r="G132" s="285">
        <v>980.5</v>
      </c>
      <c r="H132" s="285">
        <v>4280</v>
      </c>
      <c r="I132" s="287">
        <v>0.90400000000000003</v>
      </c>
      <c r="J132" s="288">
        <v>0.10324087178035671</v>
      </c>
    </row>
    <row r="133" spans="1:10" x14ac:dyDescent="0.35">
      <c r="A133" s="285" t="s">
        <v>55</v>
      </c>
      <c r="B133" s="285">
        <v>2017</v>
      </c>
      <c r="C133" s="285">
        <v>1062.0999999999999</v>
      </c>
      <c r="D133" s="286">
        <v>14359.358943138825</v>
      </c>
      <c r="E133" s="285">
        <v>171.2</v>
      </c>
      <c r="F133" s="286">
        <v>72.22</v>
      </c>
      <c r="G133" s="285">
        <v>483.8</v>
      </c>
      <c r="H133" s="285">
        <v>6966</v>
      </c>
      <c r="I133" s="287">
        <v>0.41799999999999998</v>
      </c>
      <c r="J133" s="288">
        <v>8.3668436604385568E-2</v>
      </c>
    </row>
    <row r="134" spans="1:10" x14ac:dyDescent="0.35">
      <c r="A134" s="285" t="s">
        <v>56</v>
      </c>
      <c r="B134" s="285">
        <v>2017</v>
      </c>
      <c r="C134" s="285">
        <v>2034</v>
      </c>
      <c r="D134" s="286">
        <v>48924.851784540602</v>
      </c>
      <c r="E134" s="285">
        <v>32.6</v>
      </c>
      <c r="F134" s="286">
        <v>242.93</v>
      </c>
      <c r="G134" s="285">
        <v>1000.7</v>
      </c>
      <c r="H134" s="285">
        <v>21633</v>
      </c>
      <c r="I134" s="287">
        <v>0.377</v>
      </c>
      <c r="J134" s="288">
        <v>2.5201342167798207E-2</v>
      </c>
    </row>
    <row r="135" spans="1:10" x14ac:dyDescent="0.35">
      <c r="A135" s="285" t="s">
        <v>57</v>
      </c>
      <c r="B135" s="285">
        <v>2017</v>
      </c>
      <c r="C135" s="285">
        <v>5919.1</v>
      </c>
      <c r="D135" s="286">
        <v>128094.11722363369</v>
      </c>
      <c r="E135" s="285">
        <v>1015.9</v>
      </c>
      <c r="F135" s="286">
        <v>576.08000000000004</v>
      </c>
      <c r="G135" s="285">
        <v>6536.8</v>
      </c>
      <c r="H135" s="285">
        <v>30403</v>
      </c>
      <c r="I135" s="287">
        <v>0.72399999999999998</v>
      </c>
      <c r="J135" s="288">
        <v>3.1977008178549815E-2</v>
      </c>
    </row>
    <row r="136" spans="1:10" x14ac:dyDescent="0.35">
      <c r="A136" s="285" t="s">
        <v>58</v>
      </c>
      <c r="B136" s="285">
        <v>2017</v>
      </c>
      <c r="C136" s="285">
        <v>2413.3000000000002</v>
      </c>
      <c r="D136" s="286">
        <v>44021.428158984832</v>
      </c>
      <c r="E136" s="285">
        <v>68.400000000000006</v>
      </c>
      <c r="F136" s="286">
        <v>271.83999999999997</v>
      </c>
      <c r="G136" s="285">
        <v>832</v>
      </c>
      <c r="H136" s="285">
        <v>26382</v>
      </c>
      <c r="I136" s="287">
        <v>0.26</v>
      </c>
      <c r="J136" s="288">
        <v>3.2248325257302091E-2</v>
      </c>
    </row>
    <row r="137" spans="1:10" x14ac:dyDescent="0.35">
      <c r="A137" s="285" t="s">
        <v>59</v>
      </c>
      <c r="B137" s="285">
        <v>2017</v>
      </c>
      <c r="C137" s="285">
        <v>3592.1</v>
      </c>
      <c r="D137" s="286">
        <v>93221.434830576341</v>
      </c>
      <c r="E137" s="285">
        <v>410.4</v>
      </c>
      <c r="F137" s="286">
        <v>321.44</v>
      </c>
      <c r="G137" s="285">
        <v>4334.5</v>
      </c>
      <c r="H137" s="285">
        <v>23054</v>
      </c>
      <c r="I137" s="287">
        <v>0.70299999999999996</v>
      </c>
      <c r="J137" s="288">
        <v>3.3855549654806166E-2</v>
      </c>
    </row>
    <row r="138" spans="1:10" x14ac:dyDescent="0.35">
      <c r="A138" s="285" t="s">
        <v>60</v>
      </c>
      <c r="B138" s="285">
        <v>2017</v>
      </c>
      <c r="C138" s="285">
        <v>20907.599999999999</v>
      </c>
      <c r="D138" s="286">
        <v>502077.35787398851</v>
      </c>
      <c r="E138" s="285">
        <v>7611.9</v>
      </c>
      <c r="F138" s="286">
        <v>1639.64</v>
      </c>
      <c r="G138" s="285">
        <v>27196.9</v>
      </c>
      <c r="H138" s="285">
        <v>118739</v>
      </c>
      <c r="I138" s="287">
        <v>0.73399999999999999</v>
      </c>
      <c r="J138" s="288">
        <v>3.8545952208247102E-2</v>
      </c>
    </row>
    <row r="139" spans="1:10" x14ac:dyDescent="0.35">
      <c r="A139" s="285" t="s">
        <v>61</v>
      </c>
      <c r="B139" s="285">
        <v>2017</v>
      </c>
      <c r="C139" s="285">
        <v>1868.1</v>
      </c>
      <c r="D139" s="286">
        <v>33607.615989892569</v>
      </c>
      <c r="E139" s="285">
        <v>81.400000000000006</v>
      </c>
      <c r="F139" s="286">
        <v>309.38</v>
      </c>
      <c r="G139" s="285">
        <v>1075.8</v>
      </c>
      <c r="H139" s="285">
        <v>24949</v>
      </c>
      <c r="I139" s="287">
        <v>0.32400000000000001</v>
      </c>
      <c r="J139" s="288">
        <v>3.5000000000000003E-2</v>
      </c>
    </row>
    <row r="140" spans="1:10" x14ac:dyDescent="0.35">
      <c r="A140" s="285" t="s">
        <v>62</v>
      </c>
      <c r="B140" s="285">
        <v>2017</v>
      </c>
      <c r="C140" s="285">
        <v>2700.6</v>
      </c>
      <c r="D140" s="286">
        <v>43074.375345060886</v>
      </c>
      <c r="E140" s="285">
        <v>1714.3</v>
      </c>
      <c r="F140" s="286">
        <v>201.15</v>
      </c>
      <c r="G140" s="285">
        <v>1818.5</v>
      </c>
      <c r="H140" s="285">
        <v>13379</v>
      </c>
      <c r="I140" s="287">
        <v>0.745</v>
      </c>
      <c r="J140" s="288">
        <v>4.2000456442610093E-2</v>
      </c>
    </row>
    <row r="141" spans="1:10" x14ac:dyDescent="0.35">
      <c r="A141" s="285" t="s">
        <v>63</v>
      </c>
      <c r="B141" s="285">
        <v>2017</v>
      </c>
      <c r="C141" s="285">
        <v>11030.8</v>
      </c>
      <c r="D141" s="286">
        <v>234756.8531442103</v>
      </c>
      <c r="E141" s="285">
        <v>339.3</v>
      </c>
      <c r="F141" s="286">
        <v>1526.72</v>
      </c>
      <c r="G141" s="285">
        <v>3861.3</v>
      </c>
      <c r="H141" s="285">
        <v>149824</v>
      </c>
      <c r="I141" s="287">
        <v>0.184</v>
      </c>
      <c r="J141" s="288">
        <v>2.7305260112244163E-2</v>
      </c>
    </row>
    <row r="142" spans="1:10" x14ac:dyDescent="0.35">
      <c r="A142" s="285" t="s">
        <v>64</v>
      </c>
      <c r="B142" s="285">
        <v>2017</v>
      </c>
      <c r="C142" s="285">
        <v>765.7</v>
      </c>
      <c r="D142" s="286">
        <v>6236.5973408632735</v>
      </c>
      <c r="E142" s="285">
        <v>128.9</v>
      </c>
      <c r="F142" s="286">
        <v>36.47</v>
      </c>
      <c r="G142" s="285">
        <v>696.4</v>
      </c>
      <c r="H142" s="285">
        <v>2637</v>
      </c>
      <c r="I142" s="287">
        <v>1</v>
      </c>
      <c r="J142" s="288">
        <v>4.2225439699983471E-2</v>
      </c>
    </row>
    <row r="143" spans="1:10" x14ac:dyDescent="0.35">
      <c r="A143" s="285" t="s">
        <v>77</v>
      </c>
      <c r="B143" s="285">
        <v>2017</v>
      </c>
      <c r="C143" s="285">
        <v>3532.7</v>
      </c>
      <c r="D143" s="286">
        <v>86383.895896274596</v>
      </c>
      <c r="E143" s="285">
        <v>525.20000000000005</v>
      </c>
      <c r="F143" s="286">
        <v>219.5</v>
      </c>
      <c r="G143" s="285">
        <v>3833.3</v>
      </c>
      <c r="H143" s="285">
        <v>16427</v>
      </c>
      <c r="I143" s="287">
        <v>0.871</v>
      </c>
      <c r="J143" s="288">
        <v>7.9358024896472354E-2</v>
      </c>
    </row>
    <row r="144" spans="1:10" x14ac:dyDescent="0.35">
      <c r="A144" s="285" t="s">
        <v>65</v>
      </c>
      <c r="B144" s="285">
        <v>2017</v>
      </c>
      <c r="C144" s="285">
        <v>1332.5</v>
      </c>
      <c r="D144" s="286">
        <v>32020.430714838032</v>
      </c>
      <c r="E144" s="285">
        <v>168.3</v>
      </c>
      <c r="F144" s="286">
        <v>154.11000000000001</v>
      </c>
      <c r="G144" s="285">
        <v>868.4</v>
      </c>
      <c r="H144" s="285">
        <v>11366</v>
      </c>
      <c r="I144" s="287">
        <v>0.52200000000000002</v>
      </c>
      <c r="J144" s="288">
        <v>3.8900785153461709E-2</v>
      </c>
    </row>
    <row r="145" spans="1:10" x14ac:dyDescent="0.35">
      <c r="A145" s="285" t="s">
        <v>66</v>
      </c>
      <c r="B145" s="285">
        <v>2017</v>
      </c>
      <c r="C145" s="285">
        <v>2004.6</v>
      </c>
      <c r="D145" s="286">
        <v>26381.600664162819</v>
      </c>
      <c r="E145" s="285">
        <v>156.6</v>
      </c>
      <c r="F145" s="286">
        <v>154.93</v>
      </c>
      <c r="G145" s="285">
        <v>2302.9</v>
      </c>
      <c r="H145" s="285">
        <v>8050</v>
      </c>
      <c r="I145" s="287">
        <v>0.71699999999999997</v>
      </c>
      <c r="J145" s="288">
        <v>9.758729535867415E-2</v>
      </c>
    </row>
    <row r="146" spans="1:10" x14ac:dyDescent="0.35">
      <c r="A146" s="285" t="s">
        <v>67</v>
      </c>
      <c r="B146" s="285">
        <v>2017</v>
      </c>
      <c r="C146" s="285">
        <v>9763.2000000000007</v>
      </c>
      <c r="D146" s="286">
        <v>190539.78471210404</v>
      </c>
      <c r="E146" s="285">
        <v>389.2</v>
      </c>
      <c r="F146" s="286">
        <v>1376.15</v>
      </c>
      <c r="G146" s="285">
        <v>2506.6</v>
      </c>
      <c r="H146" s="285">
        <v>83267</v>
      </c>
      <c r="I146" s="287">
        <v>0.23699999999999999</v>
      </c>
      <c r="J146" s="288">
        <v>2.3E-2</v>
      </c>
    </row>
    <row r="147" spans="1:10" x14ac:dyDescent="0.35">
      <c r="A147" s="285" t="s">
        <v>68</v>
      </c>
      <c r="B147" s="285">
        <v>2017</v>
      </c>
      <c r="C147" s="285">
        <v>6931.8</v>
      </c>
      <c r="D147" s="286">
        <v>174714.73891372787</v>
      </c>
      <c r="E147" s="285">
        <v>711</v>
      </c>
      <c r="F147" s="286">
        <v>828.52</v>
      </c>
      <c r="G147" s="285">
        <v>6955.1</v>
      </c>
      <c r="H147" s="285">
        <v>71318</v>
      </c>
      <c r="I147" s="287">
        <v>0.51100000000000001</v>
      </c>
      <c r="J147" s="288">
        <v>2.8396623511195766E-2</v>
      </c>
    </row>
    <row r="148" spans="1:10" x14ac:dyDescent="0.35">
      <c r="A148" s="285" t="s">
        <v>69</v>
      </c>
      <c r="B148" s="285">
        <v>2017</v>
      </c>
      <c r="C148" s="285">
        <v>3987.2</v>
      </c>
      <c r="D148" s="286">
        <v>64581.749243600003</v>
      </c>
      <c r="E148" s="285">
        <v>784.3</v>
      </c>
      <c r="F148" s="286">
        <v>339.99</v>
      </c>
      <c r="G148" s="285">
        <v>3849.2</v>
      </c>
      <c r="H148" s="285">
        <v>24789</v>
      </c>
      <c r="I148" s="287">
        <v>0.76</v>
      </c>
      <c r="J148" s="288">
        <v>3.1018399222707854E-2</v>
      </c>
    </row>
    <row r="149" spans="1:10" x14ac:dyDescent="0.35">
      <c r="A149" s="285" t="s">
        <v>70</v>
      </c>
      <c r="B149" s="285">
        <v>2017</v>
      </c>
      <c r="C149" s="285">
        <v>2264.6</v>
      </c>
      <c r="D149" s="286">
        <v>22239.774269697053</v>
      </c>
      <c r="E149" s="285">
        <v>100.4</v>
      </c>
      <c r="F149" s="286">
        <v>143.25</v>
      </c>
      <c r="G149" s="285">
        <v>968.1</v>
      </c>
      <c r="H149" s="285">
        <v>12827</v>
      </c>
      <c r="I149" s="287">
        <v>0.48299999999999998</v>
      </c>
      <c r="J149" s="288">
        <v>3.5605277776118674E-2</v>
      </c>
    </row>
    <row r="150" spans="1:10" x14ac:dyDescent="0.35">
      <c r="A150" s="285" t="s">
        <v>71</v>
      </c>
      <c r="B150" s="285">
        <v>2017</v>
      </c>
      <c r="C150" s="285">
        <v>11459</v>
      </c>
      <c r="D150" s="286">
        <v>207941.49459666948</v>
      </c>
      <c r="E150" s="285">
        <v>309.10000000000002</v>
      </c>
      <c r="F150" s="286">
        <v>1464.18</v>
      </c>
      <c r="G150" s="285">
        <v>3446.9</v>
      </c>
      <c r="H150" s="285">
        <v>121368</v>
      </c>
      <c r="I150" s="287">
        <v>0.216</v>
      </c>
      <c r="J150" s="288">
        <v>2.151814443905788E-2</v>
      </c>
    </row>
    <row r="151" spans="1:10" x14ac:dyDescent="0.35">
      <c r="A151" s="285" t="s">
        <v>72</v>
      </c>
      <c r="B151" s="285">
        <v>2017</v>
      </c>
      <c r="C151" s="285">
        <v>4046.2</v>
      </c>
      <c r="D151" s="286">
        <v>65707.022920935618</v>
      </c>
      <c r="E151" s="285">
        <v>347.1</v>
      </c>
      <c r="F151" s="286">
        <v>240.9</v>
      </c>
      <c r="G151" s="285">
        <v>3952.4</v>
      </c>
      <c r="H151" s="285">
        <v>18135</v>
      </c>
      <c r="I151" s="287">
        <v>0.73199999999999998</v>
      </c>
      <c r="J151" s="288">
        <v>3.058240797134296E-2</v>
      </c>
    </row>
    <row r="152" spans="1:10" x14ac:dyDescent="0.35">
      <c r="A152" s="285" t="s">
        <v>73</v>
      </c>
      <c r="B152" s="285">
        <v>2017</v>
      </c>
      <c r="C152" s="285">
        <v>3231.7</v>
      </c>
      <c r="D152" s="286">
        <v>69791.655773798004</v>
      </c>
      <c r="E152" s="285">
        <v>441.8</v>
      </c>
      <c r="F152" s="286">
        <v>331.65</v>
      </c>
      <c r="G152" s="285">
        <v>3622</v>
      </c>
      <c r="H152" s="285">
        <v>20371</v>
      </c>
      <c r="I152" s="287">
        <v>0.78800000000000003</v>
      </c>
      <c r="J152" s="288">
        <v>5.7000000000000002E-2</v>
      </c>
    </row>
    <row r="153" spans="1:10" x14ac:dyDescent="0.35">
      <c r="A153" s="285" t="s">
        <v>74</v>
      </c>
      <c r="B153" s="285">
        <v>2017</v>
      </c>
      <c r="C153" s="285">
        <v>749.7</v>
      </c>
      <c r="D153" s="286">
        <v>6850.2137140647856</v>
      </c>
      <c r="E153" s="285">
        <v>22.8</v>
      </c>
      <c r="F153" s="286">
        <v>28.32</v>
      </c>
      <c r="G153" s="285">
        <v>426.5</v>
      </c>
      <c r="H153" s="285">
        <v>2188</v>
      </c>
      <c r="I153" s="287">
        <v>0.84599999999999997</v>
      </c>
      <c r="J153" s="288">
        <v>4.0595662039119726E-2</v>
      </c>
    </row>
    <row r="154" spans="1:10" x14ac:dyDescent="0.35">
      <c r="A154" s="285" t="s">
        <v>75</v>
      </c>
      <c r="B154" s="285">
        <v>2017</v>
      </c>
      <c r="C154" s="285">
        <v>573.29999999999995</v>
      </c>
      <c r="D154" s="286">
        <v>9455.5203026704585</v>
      </c>
      <c r="E154" s="285">
        <v>35.5</v>
      </c>
      <c r="F154" s="286">
        <v>28.55</v>
      </c>
      <c r="G154" s="285">
        <v>383.4</v>
      </c>
      <c r="H154" s="285">
        <v>2089</v>
      </c>
      <c r="I154" s="287">
        <v>0.98699999999999999</v>
      </c>
      <c r="J154" s="288">
        <v>4.0944984239430722E-2</v>
      </c>
    </row>
    <row r="155" spans="1:10" x14ac:dyDescent="0.35">
      <c r="A155" s="285" t="s">
        <v>76</v>
      </c>
      <c r="B155" s="285">
        <v>2017</v>
      </c>
      <c r="C155" s="285">
        <v>1801.1</v>
      </c>
      <c r="D155" s="286">
        <v>19493.665459528871</v>
      </c>
      <c r="E155" s="285">
        <v>59.4</v>
      </c>
      <c r="F155" s="286">
        <v>123.63</v>
      </c>
      <c r="G155" s="285">
        <v>647.9</v>
      </c>
      <c r="H155" s="285">
        <v>9450</v>
      </c>
      <c r="I155" s="287">
        <v>0.47</v>
      </c>
      <c r="J155" s="288">
        <v>2.0586706127019794E-2</v>
      </c>
    </row>
    <row r="156" spans="1:10" x14ac:dyDescent="0.35">
      <c r="A156" s="285" t="s">
        <v>1</v>
      </c>
      <c r="B156" s="285">
        <v>2018</v>
      </c>
      <c r="C156" s="285">
        <v>1104.2</v>
      </c>
      <c r="D156" s="286">
        <v>14344.662380162017</v>
      </c>
      <c r="E156" s="285">
        <v>96.4</v>
      </c>
      <c r="F156" s="286">
        <v>83.26</v>
      </c>
      <c r="G156" s="285">
        <v>907.1</v>
      </c>
      <c r="H156" s="285">
        <v>5300</v>
      </c>
      <c r="I156" s="287">
        <v>0.78500000000000003</v>
      </c>
      <c r="J156" s="288">
        <v>5.3968253968253922E-2</v>
      </c>
    </row>
    <row r="157" spans="1:10" x14ac:dyDescent="0.35">
      <c r="A157" s="285" t="s">
        <v>2</v>
      </c>
      <c r="B157" s="285">
        <v>2018</v>
      </c>
      <c r="C157" s="285">
        <v>4885.5</v>
      </c>
      <c r="D157" s="286">
        <v>85072.770136668405</v>
      </c>
      <c r="E157" s="285">
        <v>117.8</v>
      </c>
      <c r="F157" s="286">
        <v>627.65</v>
      </c>
      <c r="G157" s="285">
        <v>1341.2</v>
      </c>
      <c r="H157" s="285">
        <v>57087</v>
      </c>
      <c r="I157" s="287">
        <v>0.17899999999999999</v>
      </c>
      <c r="J157" s="288">
        <v>1.5429543824587187E-2</v>
      </c>
    </row>
    <row r="158" spans="1:10" x14ac:dyDescent="0.35">
      <c r="A158" s="285" t="s">
        <v>3</v>
      </c>
      <c r="B158" s="285">
        <v>2018</v>
      </c>
      <c r="C158" s="285">
        <v>22880.9</v>
      </c>
      <c r="D158" s="286">
        <v>414626.40731538541</v>
      </c>
      <c r="E158" s="285">
        <v>2682.4</v>
      </c>
      <c r="F158" s="286">
        <v>2449.48</v>
      </c>
      <c r="G158" s="285">
        <v>7745.5</v>
      </c>
      <c r="H158" s="285">
        <v>212012</v>
      </c>
      <c r="I158" s="287">
        <v>0.24399999999999999</v>
      </c>
      <c r="J158" s="288">
        <v>2.6980871808122274E-2</v>
      </c>
    </row>
    <row r="159" spans="1:10" x14ac:dyDescent="0.35">
      <c r="A159" s="285" t="s">
        <v>4</v>
      </c>
      <c r="B159" s="285">
        <v>2018</v>
      </c>
      <c r="C159" s="285">
        <v>77915.899999999994</v>
      </c>
      <c r="D159" s="286">
        <v>2222168.2794871689</v>
      </c>
      <c r="E159" s="285">
        <v>18605.3</v>
      </c>
      <c r="F159" s="286">
        <v>7404.72</v>
      </c>
      <c r="G159" s="285">
        <v>80074.899999999994</v>
      </c>
      <c r="H159" s="285">
        <v>470532</v>
      </c>
      <c r="I159" s="287">
        <v>0.67300000000000004</v>
      </c>
      <c r="J159" s="288">
        <v>2.5995080316039441E-2</v>
      </c>
    </row>
    <row r="160" spans="1:10" x14ac:dyDescent="0.35">
      <c r="A160" s="285" t="s">
        <v>5</v>
      </c>
      <c r="B160" s="285">
        <v>2018</v>
      </c>
      <c r="C160" s="285">
        <v>61757.599999999999</v>
      </c>
      <c r="D160" s="286">
        <v>1422728.4215879028</v>
      </c>
      <c r="E160" s="285">
        <v>11886.6</v>
      </c>
      <c r="F160" s="286">
        <v>5617.94</v>
      </c>
      <c r="G160" s="285">
        <v>71842.100000000006</v>
      </c>
      <c r="H160" s="285">
        <v>429760</v>
      </c>
      <c r="I160" s="287">
        <v>0.67</v>
      </c>
      <c r="J160" s="288">
        <v>3.4754726088294385E-2</v>
      </c>
    </row>
    <row r="161" spans="1:10" x14ac:dyDescent="0.35">
      <c r="A161" s="285" t="s">
        <v>6</v>
      </c>
      <c r="B161" s="285">
        <v>2018</v>
      </c>
      <c r="C161" s="285">
        <v>667.9</v>
      </c>
      <c r="D161" s="286">
        <v>10856.725250548619</v>
      </c>
      <c r="E161" s="285">
        <v>181.2</v>
      </c>
      <c r="F161" s="286">
        <v>29.24</v>
      </c>
      <c r="G161" s="285">
        <v>804.2</v>
      </c>
      <c r="H161" s="285">
        <v>1819</v>
      </c>
      <c r="I161" s="287">
        <v>1</v>
      </c>
      <c r="J161" s="288">
        <v>0.11398518518518522</v>
      </c>
    </row>
    <row r="162" spans="1:10" x14ac:dyDescent="0.35">
      <c r="A162" s="285" t="s">
        <v>7</v>
      </c>
      <c r="B162" s="285">
        <v>2018</v>
      </c>
      <c r="C162" s="285">
        <v>2347.6</v>
      </c>
      <c r="D162" s="286">
        <v>49801.892707897518</v>
      </c>
      <c r="E162" s="285">
        <v>38.700000000000003</v>
      </c>
      <c r="F162" s="286">
        <v>281.07</v>
      </c>
      <c r="G162" s="285">
        <v>1095.5999999999999</v>
      </c>
      <c r="H162" s="285">
        <v>24823</v>
      </c>
      <c r="I162" s="287">
        <v>0.24099999999999999</v>
      </c>
      <c r="J162" s="288">
        <v>2.5775451517941451E-2</v>
      </c>
    </row>
    <row r="163" spans="1:10" x14ac:dyDescent="0.35">
      <c r="A163" s="285" t="s">
        <v>8</v>
      </c>
      <c r="B163" s="285">
        <v>2018</v>
      </c>
      <c r="C163" s="285">
        <v>1883.8</v>
      </c>
      <c r="D163" s="286">
        <v>17761.518504562158</v>
      </c>
      <c r="E163" s="285">
        <v>417.2</v>
      </c>
      <c r="F163" s="286">
        <v>50.59</v>
      </c>
      <c r="G163" s="285">
        <v>1013.3</v>
      </c>
      <c r="H163" s="285">
        <v>3851</v>
      </c>
      <c r="I163" s="287">
        <v>0.93</v>
      </c>
      <c r="J163" s="288">
        <v>6.6934335375165202E-2</v>
      </c>
    </row>
    <row r="164" spans="1:10" x14ac:dyDescent="0.35">
      <c r="A164" s="285" t="s">
        <v>9</v>
      </c>
      <c r="B164" s="285">
        <v>2018</v>
      </c>
      <c r="C164" s="285">
        <v>1413.9</v>
      </c>
      <c r="D164" s="286">
        <v>38501.54344931693</v>
      </c>
      <c r="E164" s="285">
        <v>21.6</v>
      </c>
      <c r="F164" s="286">
        <v>177.85</v>
      </c>
      <c r="G164" s="285">
        <v>907.8</v>
      </c>
      <c r="H164" s="285">
        <v>10586</v>
      </c>
      <c r="I164" s="287">
        <v>0.41199999999999998</v>
      </c>
      <c r="J164" s="288">
        <v>4.7587845378605997E-2</v>
      </c>
    </row>
    <row r="165" spans="1:10" x14ac:dyDescent="0.35">
      <c r="A165" s="285" t="s">
        <v>10</v>
      </c>
      <c r="B165" s="285">
        <v>2018</v>
      </c>
      <c r="C165" s="285">
        <v>1980.7</v>
      </c>
      <c r="D165" s="286">
        <v>17263.280696753274</v>
      </c>
      <c r="E165" s="285">
        <v>126.9</v>
      </c>
      <c r="F165" s="286">
        <v>115.24</v>
      </c>
      <c r="G165" s="285">
        <v>446.6</v>
      </c>
      <c r="H165" s="285">
        <v>7803</v>
      </c>
      <c r="I165" s="287">
        <v>0.40799999999999997</v>
      </c>
      <c r="J165" s="288">
        <v>3.4472849115555614E-2</v>
      </c>
    </row>
    <row r="166" spans="1:10" x14ac:dyDescent="0.35">
      <c r="A166" s="285" t="s">
        <v>11</v>
      </c>
      <c r="B166" s="285">
        <v>2018</v>
      </c>
      <c r="C166" s="285">
        <v>1411.8</v>
      </c>
      <c r="D166" s="286">
        <v>30534.619186900614</v>
      </c>
      <c r="E166" s="285">
        <v>83.4</v>
      </c>
      <c r="F166" s="286">
        <v>141.41</v>
      </c>
      <c r="G166" s="285">
        <v>911.9</v>
      </c>
      <c r="H166" s="285">
        <v>9832</v>
      </c>
      <c r="I166" s="287">
        <v>0.69899999999999995</v>
      </c>
      <c r="J166" s="288">
        <v>3.2049163186972408E-2</v>
      </c>
    </row>
    <row r="167" spans="1:10" x14ac:dyDescent="0.35">
      <c r="A167" s="285" t="s">
        <v>12</v>
      </c>
      <c r="B167" s="285">
        <v>2018</v>
      </c>
      <c r="C167" s="285">
        <v>29123.599999999999</v>
      </c>
      <c r="D167" s="286">
        <v>685436.98300560273</v>
      </c>
      <c r="E167" s="285">
        <v>616.4</v>
      </c>
      <c r="F167" s="286">
        <v>3472.96</v>
      </c>
      <c r="G167" s="285">
        <v>6420.1</v>
      </c>
      <c r="H167" s="285">
        <v>389870</v>
      </c>
      <c r="I167" s="287">
        <v>0.09</v>
      </c>
      <c r="J167" s="288">
        <v>2.0803020686436358E-2</v>
      </c>
    </row>
    <row r="168" spans="1:10" x14ac:dyDescent="0.35">
      <c r="A168" s="285" t="s">
        <v>13</v>
      </c>
      <c r="B168" s="285">
        <v>2018</v>
      </c>
      <c r="C168" s="285">
        <v>4300.3999999999996</v>
      </c>
      <c r="D168" s="286">
        <v>128933.59353462476</v>
      </c>
      <c r="E168" s="285">
        <v>1974.8</v>
      </c>
      <c r="F168" s="286">
        <v>634.84</v>
      </c>
      <c r="G168" s="285">
        <v>4103.1000000000004</v>
      </c>
      <c r="H168" s="285">
        <v>32741</v>
      </c>
      <c r="I168" s="287">
        <v>0.64100000000000001</v>
      </c>
      <c r="J168" s="288">
        <v>2.4489583342528386E-2</v>
      </c>
    </row>
    <row r="169" spans="1:10" x14ac:dyDescent="0.35">
      <c r="A169" s="285" t="s">
        <v>14</v>
      </c>
      <c r="B169" s="285">
        <v>2018</v>
      </c>
      <c r="C169" s="285">
        <v>1162.9000000000001</v>
      </c>
      <c r="D169" s="286">
        <v>14155.493395474172</v>
      </c>
      <c r="E169" s="285">
        <v>78</v>
      </c>
      <c r="F169" s="286">
        <v>66.38</v>
      </c>
      <c r="G169" s="285">
        <v>666.3</v>
      </c>
      <c r="H169" s="285">
        <v>4919</v>
      </c>
      <c r="I169" s="287">
        <v>0.83299999999999996</v>
      </c>
      <c r="J169" s="288">
        <v>2.6914506860560756E-2</v>
      </c>
    </row>
    <row r="170" spans="1:10" x14ac:dyDescent="0.35">
      <c r="A170" s="285" t="s">
        <v>15</v>
      </c>
      <c r="B170" s="285">
        <v>2018</v>
      </c>
      <c r="C170" s="285">
        <v>3634.2</v>
      </c>
      <c r="D170" s="286">
        <v>69236.221668615806</v>
      </c>
      <c r="E170" s="285">
        <v>507.9</v>
      </c>
      <c r="F170" s="286">
        <v>246.45</v>
      </c>
      <c r="G170" s="285">
        <v>2773</v>
      </c>
      <c r="H170" s="285">
        <v>24907</v>
      </c>
      <c r="I170" s="287">
        <v>0.56999999999999995</v>
      </c>
      <c r="J170" s="288">
        <v>3.4132602008672054E-2</v>
      </c>
    </row>
    <row r="171" spans="1:10" x14ac:dyDescent="0.35">
      <c r="A171" s="285" t="s">
        <v>16</v>
      </c>
      <c r="B171" s="285">
        <v>2018</v>
      </c>
      <c r="C171" s="285">
        <v>277.2</v>
      </c>
      <c r="D171" s="286">
        <v>2888.2283806504884</v>
      </c>
      <c r="E171" s="285">
        <v>48.3</v>
      </c>
      <c r="F171" s="286">
        <v>17.350000000000001</v>
      </c>
      <c r="G171" s="285">
        <v>138.9</v>
      </c>
      <c r="H171" s="285">
        <v>759</v>
      </c>
      <c r="I171" s="287">
        <v>1</v>
      </c>
      <c r="J171" s="288">
        <v>3.2841957480946531E-2</v>
      </c>
    </row>
    <row r="172" spans="1:10" x14ac:dyDescent="0.35">
      <c r="A172" s="285" t="s">
        <v>17</v>
      </c>
      <c r="B172" s="285">
        <v>2018</v>
      </c>
      <c r="C172" s="285">
        <v>1436.3</v>
      </c>
      <c r="D172" s="286">
        <v>33661.430727791281</v>
      </c>
      <c r="E172" s="285">
        <v>260.5</v>
      </c>
      <c r="F172" s="286">
        <v>72.069999999999993</v>
      </c>
      <c r="G172" s="285">
        <v>941.2</v>
      </c>
      <c r="H172" s="285">
        <v>5499</v>
      </c>
      <c r="I172" s="287">
        <v>0.72399999999999998</v>
      </c>
      <c r="J172" s="288">
        <v>4.4308573913711007E-2</v>
      </c>
    </row>
    <row r="173" spans="1:10" x14ac:dyDescent="0.35">
      <c r="A173" s="285" t="s">
        <v>18</v>
      </c>
      <c r="B173" s="285">
        <v>2018</v>
      </c>
      <c r="C173" s="285">
        <v>18171.400000000001</v>
      </c>
      <c r="D173" s="286">
        <v>455475.02727223595</v>
      </c>
      <c r="E173" s="285">
        <v>8137.8</v>
      </c>
      <c r="F173" s="286">
        <v>1017.46</v>
      </c>
      <c r="G173" s="285">
        <v>27368.7</v>
      </c>
      <c r="H173" s="285">
        <v>102683</v>
      </c>
      <c r="I173" s="287">
        <v>0.77600000000000002</v>
      </c>
      <c r="J173" s="288">
        <v>4.1178643117874322E-2</v>
      </c>
    </row>
    <row r="174" spans="1:10" x14ac:dyDescent="0.35">
      <c r="A174" s="285" t="s">
        <v>19</v>
      </c>
      <c r="B174" s="285">
        <v>2018</v>
      </c>
      <c r="C174" s="285">
        <v>22004.400000000001</v>
      </c>
      <c r="D174" s="286">
        <v>263587.41124530486</v>
      </c>
      <c r="E174" s="285">
        <v>5772.4</v>
      </c>
      <c r="F174" s="286">
        <v>663.57</v>
      </c>
      <c r="G174" s="285">
        <v>13390.5</v>
      </c>
      <c r="H174" s="285">
        <v>58417</v>
      </c>
      <c r="I174" s="287">
        <v>0.64</v>
      </c>
      <c r="J174" s="288">
        <v>4.6895916592567886E-2</v>
      </c>
    </row>
    <row r="175" spans="1:10" x14ac:dyDescent="0.35">
      <c r="A175" s="285" t="s">
        <v>20</v>
      </c>
      <c r="B175" s="285">
        <v>2018</v>
      </c>
      <c r="C175" s="285">
        <v>1997.4</v>
      </c>
      <c r="D175" s="286">
        <v>29571.695817273805</v>
      </c>
      <c r="E175" s="285">
        <v>37.299999999999997</v>
      </c>
      <c r="F175" s="286">
        <v>156.1</v>
      </c>
      <c r="G175" s="285">
        <v>842.6</v>
      </c>
      <c r="H175" s="285">
        <v>15007</v>
      </c>
      <c r="I175" s="287">
        <v>0.39500000000000002</v>
      </c>
      <c r="J175" s="288">
        <v>3.5298665245427338E-2</v>
      </c>
    </row>
    <row r="176" spans="1:10" x14ac:dyDescent="0.35">
      <c r="A176" s="285" t="s">
        <v>21</v>
      </c>
      <c r="B176" s="285">
        <v>2018</v>
      </c>
      <c r="C176" s="285">
        <v>1001.7</v>
      </c>
      <c r="D176" s="286">
        <v>11671.846689634518</v>
      </c>
      <c r="E176" s="285">
        <v>123.8</v>
      </c>
      <c r="F176" s="286">
        <v>70.77</v>
      </c>
      <c r="G176" s="285">
        <v>753.7</v>
      </c>
      <c r="H176" s="285">
        <v>5330</v>
      </c>
      <c r="I176" s="287">
        <v>0.746</v>
      </c>
      <c r="J176" s="288">
        <v>5.2128258016125958E-2</v>
      </c>
    </row>
    <row r="177" spans="1:10" x14ac:dyDescent="0.35">
      <c r="A177" s="285" t="s">
        <v>22</v>
      </c>
      <c r="B177" s="285">
        <v>2018</v>
      </c>
      <c r="C177" s="285">
        <v>2457.1999999999998</v>
      </c>
      <c r="D177" s="286">
        <v>32028.551399144792</v>
      </c>
      <c r="E177" s="285">
        <v>139</v>
      </c>
      <c r="F177" s="286">
        <v>223.68</v>
      </c>
      <c r="G177" s="285">
        <v>511.6</v>
      </c>
      <c r="H177" s="285">
        <v>20929</v>
      </c>
      <c r="I177" s="287">
        <v>0.24</v>
      </c>
      <c r="J177" s="288">
        <v>2.6260954832383478E-2</v>
      </c>
    </row>
    <row r="178" spans="1:10" x14ac:dyDescent="0.35">
      <c r="A178" s="285" t="s">
        <v>23</v>
      </c>
      <c r="B178" s="285">
        <v>2018</v>
      </c>
      <c r="C178" s="285">
        <v>2060.8000000000002</v>
      </c>
      <c r="D178" s="286">
        <v>26718.574088034537</v>
      </c>
      <c r="E178" s="285">
        <v>432.1</v>
      </c>
      <c r="F178" s="286">
        <v>93.99</v>
      </c>
      <c r="G178" s="285">
        <v>1550.7</v>
      </c>
      <c r="H178" s="285">
        <v>8939</v>
      </c>
      <c r="I178" s="287">
        <v>0.63800000000000001</v>
      </c>
      <c r="J178" s="288">
        <v>4.5265975550302102E-2</v>
      </c>
    </row>
    <row r="179" spans="1:10" x14ac:dyDescent="0.35">
      <c r="A179" s="285" t="s">
        <v>24</v>
      </c>
      <c r="B179" s="285">
        <v>2018</v>
      </c>
      <c r="C179" s="285">
        <v>3267</v>
      </c>
      <c r="D179" s="286">
        <v>69665.95213047479</v>
      </c>
      <c r="E179" s="285">
        <v>423.9</v>
      </c>
      <c r="F179" s="286">
        <v>152.81</v>
      </c>
      <c r="G179" s="285">
        <v>3662</v>
      </c>
      <c r="H179" s="285">
        <v>12522</v>
      </c>
      <c r="I179" s="287">
        <v>0.755</v>
      </c>
      <c r="J179" s="288">
        <v>5.5920908413345648E-2</v>
      </c>
    </row>
    <row r="180" spans="1:10" x14ac:dyDescent="0.35">
      <c r="A180" s="285" t="s">
        <v>25</v>
      </c>
      <c r="B180" s="285">
        <v>2018</v>
      </c>
      <c r="C180" s="285">
        <v>2610.6999999999998</v>
      </c>
      <c r="D180" s="286">
        <v>66219.371438191738</v>
      </c>
      <c r="E180" s="285">
        <v>393.3</v>
      </c>
      <c r="F180" s="286">
        <v>169.3</v>
      </c>
      <c r="G180" s="285">
        <v>4003.4</v>
      </c>
      <c r="H180" s="285">
        <v>15963</v>
      </c>
      <c r="I180" s="287">
        <v>0.79800000000000004</v>
      </c>
      <c r="J180" s="288">
        <v>4.6242457186468765E-2</v>
      </c>
    </row>
    <row r="181" spans="1:10" x14ac:dyDescent="0.35">
      <c r="A181" s="285" t="s">
        <v>26</v>
      </c>
      <c r="B181" s="285">
        <v>2018</v>
      </c>
      <c r="C181" s="285">
        <v>1028.4000000000001</v>
      </c>
      <c r="D181" s="286">
        <v>16205.331247286207</v>
      </c>
      <c r="E181" s="285">
        <v>118.7</v>
      </c>
      <c r="F181" s="286">
        <v>65.39</v>
      </c>
      <c r="G181" s="285">
        <v>918.2</v>
      </c>
      <c r="H181" s="285">
        <v>5809</v>
      </c>
      <c r="I181" s="287">
        <v>0.79700000000000004</v>
      </c>
      <c r="J181" s="288">
        <v>4.1874192953329656E-2</v>
      </c>
    </row>
    <row r="182" spans="1:10" x14ac:dyDescent="0.35">
      <c r="A182" s="285" t="s">
        <v>27</v>
      </c>
      <c r="B182" s="285">
        <v>2018</v>
      </c>
      <c r="C182" s="285">
        <v>2232.1999999999998</v>
      </c>
      <c r="D182" s="286">
        <v>54695.495328976707</v>
      </c>
      <c r="E182" s="285">
        <v>102.1</v>
      </c>
      <c r="F182" s="286">
        <v>365.06</v>
      </c>
      <c r="G182" s="285">
        <v>1479.4</v>
      </c>
      <c r="H182" s="285">
        <v>23450</v>
      </c>
      <c r="I182" s="287">
        <v>0.51300000000000001</v>
      </c>
      <c r="J182" s="288">
        <v>2.4866037612336623E-2</v>
      </c>
    </row>
    <row r="183" spans="1:10" x14ac:dyDescent="0.35">
      <c r="A183" s="285" t="s">
        <v>28</v>
      </c>
      <c r="B183" s="285">
        <v>2018</v>
      </c>
      <c r="C183" s="285">
        <v>746.2</v>
      </c>
      <c r="D183" s="286">
        <v>13084.597578889041</v>
      </c>
      <c r="E183" s="285">
        <v>61.8</v>
      </c>
      <c r="F183" s="286">
        <v>46.94</v>
      </c>
      <c r="G183" s="285">
        <v>715</v>
      </c>
      <c r="H183" s="285">
        <v>3254</v>
      </c>
      <c r="I183" s="287">
        <v>0.86599999999999999</v>
      </c>
      <c r="J183" s="288">
        <v>4.3567746011044732E-2</v>
      </c>
    </row>
    <row r="184" spans="1:10" x14ac:dyDescent="0.35">
      <c r="A184" s="285" t="s">
        <v>29</v>
      </c>
      <c r="B184" s="285">
        <v>2018</v>
      </c>
      <c r="C184" s="285">
        <v>5898.7</v>
      </c>
      <c r="D184" s="286">
        <v>100898.68903835383</v>
      </c>
      <c r="E184" s="285">
        <v>667.9</v>
      </c>
      <c r="F184" s="286">
        <v>584.4</v>
      </c>
      <c r="G184" s="285">
        <v>4504.3</v>
      </c>
      <c r="H184" s="285">
        <v>51696</v>
      </c>
      <c r="I184" s="287">
        <v>0.51200000000000001</v>
      </c>
      <c r="J184" s="288">
        <v>3.4269512050412551E-2</v>
      </c>
    </row>
    <row r="185" spans="1:10" x14ac:dyDescent="0.35">
      <c r="A185" s="285" t="s">
        <v>30</v>
      </c>
      <c r="B185" s="285">
        <v>2018</v>
      </c>
      <c r="C185" s="285">
        <v>5104.6000000000004</v>
      </c>
      <c r="D185" s="286">
        <v>88062.930561965855</v>
      </c>
      <c r="E185" s="285">
        <v>98.6</v>
      </c>
      <c r="F185" s="286">
        <v>514.66</v>
      </c>
      <c r="G185" s="285">
        <v>1643.2</v>
      </c>
      <c r="H185" s="285">
        <v>58143</v>
      </c>
      <c r="I185" s="287">
        <v>0.192</v>
      </c>
      <c r="J185" s="288">
        <v>2.4957675193372889E-2</v>
      </c>
    </row>
    <row r="186" spans="1:10" x14ac:dyDescent="0.35">
      <c r="A186" s="285" t="s">
        <v>31</v>
      </c>
      <c r="B186" s="285">
        <v>2018</v>
      </c>
      <c r="C186" s="285">
        <v>633.9</v>
      </c>
      <c r="D186" s="286">
        <v>15786.393616710939</v>
      </c>
      <c r="E186" s="285">
        <v>20</v>
      </c>
      <c r="F186" s="286">
        <v>23.91</v>
      </c>
      <c r="G186" s="285">
        <v>660.7</v>
      </c>
      <c r="H186" s="285">
        <v>2355</v>
      </c>
      <c r="I186" s="287">
        <v>0.84499999999999997</v>
      </c>
      <c r="J186" s="288">
        <v>5.7421451787649132E-2</v>
      </c>
    </row>
    <row r="187" spans="1:10" x14ac:dyDescent="0.35">
      <c r="A187" s="285" t="s">
        <v>32</v>
      </c>
      <c r="B187" s="285">
        <v>2018</v>
      </c>
      <c r="C187" s="285">
        <v>12736.7</v>
      </c>
      <c r="D187" s="286">
        <v>260132.19267659192</v>
      </c>
      <c r="E187" s="285">
        <v>2820.4</v>
      </c>
      <c r="F187" s="286">
        <v>1251.1199999999999</v>
      </c>
      <c r="G187" s="285">
        <v>13176.1</v>
      </c>
      <c r="H187" s="285">
        <v>103086</v>
      </c>
      <c r="I187" s="287">
        <v>0.629</v>
      </c>
      <c r="J187" s="288">
        <v>3.6910783304926101E-2</v>
      </c>
    </row>
    <row r="188" spans="1:10" x14ac:dyDescent="0.35">
      <c r="A188" s="285" t="s">
        <v>33</v>
      </c>
      <c r="B188" s="285">
        <v>2018</v>
      </c>
      <c r="C188" s="285">
        <v>1226.8</v>
      </c>
      <c r="D188" s="286">
        <v>30575.870460202292</v>
      </c>
      <c r="E188" s="285">
        <v>113</v>
      </c>
      <c r="F188" s="286">
        <v>147.93</v>
      </c>
      <c r="G188" s="285">
        <v>1002</v>
      </c>
      <c r="H188" s="285">
        <v>6385</v>
      </c>
      <c r="I188" s="287">
        <v>0.79</v>
      </c>
      <c r="J188" s="288">
        <v>1.9358419783332758E-2</v>
      </c>
    </row>
    <row r="189" spans="1:10" x14ac:dyDescent="0.35">
      <c r="A189" s="285" t="s">
        <v>34</v>
      </c>
      <c r="B189" s="285">
        <v>2018</v>
      </c>
      <c r="C189" s="285">
        <v>8264.9</v>
      </c>
      <c r="D189" s="286">
        <v>181486.7289824395</v>
      </c>
      <c r="E189" s="285">
        <v>404.2</v>
      </c>
      <c r="F189" s="286">
        <v>1012.79</v>
      </c>
      <c r="G189" s="285">
        <v>4738.2</v>
      </c>
      <c r="H189" s="285">
        <v>88017</v>
      </c>
      <c r="I189" s="287">
        <v>0.32800000000000001</v>
      </c>
      <c r="J189" s="288">
        <v>2.9756081338702636E-2</v>
      </c>
    </row>
    <row r="190" spans="1:10" x14ac:dyDescent="0.35">
      <c r="A190" s="285" t="s">
        <v>35</v>
      </c>
      <c r="B190" s="285">
        <v>2018</v>
      </c>
      <c r="C190" s="285">
        <v>1384.2</v>
      </c>
      <c r="D190" s="286">
        <v>22061.778280544451</v>
      </c>
      <c r="E190" s="285">
        <v>59.8</v>
      </c>
      <c r="F190" s="286">
        <v>177.08</v>
      </c>
      <c r="G190" s="285">
        <v>833.8</v>
      </c>
      <c r="H190" s="285">
        <v>7632</v>
      </c>
      <c r="I190" s="287">
        <v>0.69299999999999995</v>
      </c>
      <c r="J190" s="288">
        <v>1.1315883195727031E-2</v>
      </c>
    </row>
    <row r="191" spans="1:10" x14ac:dyDescent="0.35">
      <c r="A191" s="285" t="s">
        <v>36</v>
      </c>
      <c r="B191" s="285">
        <v>2018</v>
      </c>
      <c r="C191" s="285">
        <v>868.4</v>
      </c>
      <c r="D191" s="286">
        <v>16030.625881905298</v>
      </c>
      <c r="E191" s="285">
        <v>219.2</v>
      </c>
      <c r="F191" s="286">
        <v>23.88</v>
      </c>
      <c r="G191" s="285">
        <v>1087.7</v>
      </c>
      <c r="H191" s="285">
        <v>3522</v>
      </c>
      <c r="I191" s="287">
        <v>0.97699999999999998</v>
      </c>
      <c r="J191" s="288">
        <v>7.930454290521588E-2</v>
      </c>
    </row>
    <row r="192" spans="1:10" x14ac:dyDescent="0.35">
      <c r="A192" s="285" t="s">
        <v>37</v>
      </c>
      <c r="B192" s="285">
        <v>2018</v>
      </c>
      <c r="C192" s="285">
        <v>7050.7</v>
      </c>
      <c r="D192" s="286">
        <v>144089.56999902602</v>
      </c>
      <c r="E192" s="285">
        <v>1100.0999999999999</v>
      </c>
      <c r="F192" s="286">
        <v>592.54</v>
      </c>
      <c r="G192" s="285">
        <v>6201.4</v>
      </c>
      <c r="H192" s="285">
        <v>57742</v>
      </c>
      <c r="I192" s="287">
        <v>0.49099999999999999</v>
      </c>
      <c r="J192" s="288">
        <v>2.2194121239644763E-2</v>
      </c>
    </row>
    <row r="193" spans="1:10" x14ac:dyDescent="0.35">
      <c r="A193" s="285" t="s">
        <v>38</v>
      </c>
      <c r="B193" s="285">
        <v>2018</v>
      </c>
      <c r="C193" s="285">
        <v>449.3</v>
      </c>
      <c r="D193" s="286">
        <v>4614.9421995168859</v>
      </c>
      <c r="E193" s="285">
        <v>68</v>
      </c>
      <c r="F193" s="286">
        <v>17.059999999999999</v>
      </c>
      <c r="G193" s="285">
        <v>469.2</v>
      </c>
      <c r="H193" s="285">
        <v>1787</v>
      </c>
      <c r="I193" s="287">
        <v>0.93899999999999995</v>
      </c>
      <c r="J193" s="288">
        <v>7.7945945945945949E-2</v>
      </c>
    </row>
    <row r="194" spans="1:10" x14ac:dyDescent="0.35">
      <c r="A194" s="285" t="s">
        <v>39</v>
      </c>
      <c r="B194" s="285">
        <v>2018</v>
      </c>
      <c r="C194" s="285">
        <v>4528.8</v>
      </c>
      <c r="D194" s="286">
        <v>76230.495865887409</v>
      </c>
      <c r="E194" s="285">
        <v>490.1</v>
      </c>
      <c r="F194" s="286">
        <v>348.1</v>
      </c>
      <c r="G194" s="285">
        <v>4254.1000000000004</v>
      </c>
      <c r="H194" s="285">
        <v>29750</v>
      </c>
      <c r="I194" s="287">
        <v>0.65100000000000002</v>
      </c>
      <c r="J194" s="288">
        <v>3.7219995889848007E-2</v>
      </c>
    </row>
    <row r="195" spans="1:10" x14ac:dyDescent="0.35">
      <c r="A195" s="285" t="s">
        <v>40</v>
      </c>
      <c r="B195" s="285">
        <v>2018</v>
      </c>
      <c r="C195" s="285">
        <v>1147.7</v>
      </c>
      <c r="D195" s="286">
        <v>10353.34934819766</v>
      </c>
      <c r="E195" s="285">
        <v>243.8</v>
      </c>
      <c r="F195" s="286">
        <v>41.89</v>
      </c>
      <c r="G195" s="285">
        <v>629.70000000000005</v>
      </c>
      <c r="H195" s="285">
        <v>2454</v>
      </c>
      <c r="I195" s="287">
        <v>0.99299999999999999</v>
      </c>
      <c r="J195" s="288">
        <v>9.0719906353645102E-2</v>
      </c>
    </row>
    <row r="196" spans="1:10" x14ac:dyDescent="0.35">
      <c r="A196" s="285" t="s">
        <v>41</v>
      </c>
      <c r="B196" s="285">
        <v>2018</v>
      </c>
      <c r="C196" s="285">
        <v>1184.0999999999999</v>
      </c>
      <c r="D196" s="286">
        <v>22112.88346721595</v>
      </c>
      <c r="E196" s="285">
        <v>17.899999999999999</v>
      </c>
      <c r="F196" s="286">
        <v>105.59</v>
      </c>
      <c r="G196" s="285">
        <v>504.5</v>
      </c>
      <c r="H196" s="285">
        <v>6548</v>
      </c>
      <c r="I196" s="287">
        <v>0.52100000000000002</v>
      </c>
      <c r="J196" s="288">
        <v>3.2716063442893024E-2</v>
      </c>
    </row>
    <row r="197" spans="1:10" x14ac:dyDescent="0.35">
      <c r="A197" s="285" t="s">
        <v>42</v>
      </c>
      <c r="B197" s="285">
        <v>2018</v>
      </c>
      <c r="C197" s="285">
        <v>3878.9</v>
      </c>
      <c r="D197" s="286">
        <v>68394.600311576854</v>
      </c>
      <c r="E197" s="285">
        <v>97.7</v>
      </c>
      <c r="F197" s="286">
        <v>297.88</v>
      </c>
      <c r="G197" s="285">
        <v>2272.4</v>
      </c>
      <c r="H197" s="285">
        <v>15071</v>
      </c>
      <c r="I197" s="287">
        <v>0.72199999999999998</v>
      </c>
      <c r="J197" s="288">
        <v>2.0191022912851981E-2</v>
      </c>
    </row>
    <row r="198" spans="1:10" x14ac:dyDescent="0.35">
      <c r="A198" s="285" t="s">
        <v>43</v>
      </c>
      <c r="B198" s="285">
        <v>2018</v>
      </c>
      <c r="C198" s="285">
        <v>4052</v>
      </c>
      <c r="D198" s="286">
        <v>61411.188290362785</v>
      </c>
      <c r="E198" s="285">
        <v>418.3</v>
      </c>
      <c r="F198" s="286">
        <v>393.42</v>
      </c>
      <c r="G198" s="285">
        <v>2138</v>
      </c>
      <c r="H198" s="285">
        <v>25686</v>
      </c>
      <c r="I198" s="287">
        <v>0.55200000000000005</v>
      </c>
      <c r="J198" s="288">
        <v>3.0963822246698029E-2</v>
      </c>
    </row>
    <row r="199" spans="1:10" x14ac:dyDescent="0.35">
      <c r="A199" s="285" t="s">
        <v>44</v>
      </c>
      <c r="B199" s="285">
        <v>2018</v>
      </c>
      <c r="C199" s="285">
        <v>1457</v>
      </c>
      <c r="D199" s="286">
        <v>19512.413562474194</v>
      </c>
      <c r="E199" s="285">
        <v>163.4</v>
      </c>
      <c r="F199" s="286">
        <v>83.14</v>
      </c>
      <c r="G199" s="285">
        <v>898.3</v>
      </c>
      <c r="H199" s="285">
        <v>5312</v>
      </c>
      <c r="I199" s="287">
        <v>0.85699999999999998</v>
      </c>
      <c r="J199" s="288">
        <v>5.0821925546538083E-2</v>
      </c>
    </row>
    <row r="200" spans="1:10" x14ac:dyDescent="0.35">
      <c r="A200" s="285" t="s">
        <v>45</v>
      </c>
      <c r="B200" s="285">
        <v>2018</v>
      </c>
      <c r="C200" s="285">
        <v>1310</v>
      </c>
      <c r="D200" s="286">
        <v>20294.661689571465</v>
      </c>
      <c r="E200" s="285">
        <v>232.5</v>
      </c>
      <c r="F200" s="286">
        <v>108.18</v>
      </c>
      <c r="G200" s="285">
        <v>928.2</v>
      </c>
      <c r="H200" s="285">
        <v>5395</v>
      </c>
      <c r="I200" s="287">
        <v>0.61399999999999999</v>
      </c>
      <c r="J200" s="288">
        <v>1.5084757062078437E-2</v>
      </c>
    </row>
    <row r="201" spans="1:10" x14ac:dyDescent="0.35">
      <c r="A201" s="285" t="s">
        <v>46</v>
      </c>
      <c r="B201" s="285">
        <v>2018</v>
      </c>
      <c r="C201" s="285">
        <v>7153.1</v>
      </c>
      <c r="D201" s="286">
        <v>181032.04476908548</v>
      </c>
      <c r="E201" s="285">
        <v>320.89999999999998</v>
      </c>
      <c r="F201" s="286">
        <v>1030.4000000000001</v>
      </c>
      <c r="G201" s="285">
        <v>4085.5</v>
      </c>
      <c r="H201" s="285">
        <v>106575</v>
      </c>
      <c r="I201" s="287">
        <v>0.26200000000000001</v>
      </c>
      <c r="J201" s="288">
        <v>2.8000000000000001E-2</v>
      </c>
    </row>
    <row r="202" spans="1:10" x14ac:dyDescent="0.35">
      <c r="A202" s="285" t="s">
        <v>47</v>
      </c>
      <c r="B202" s="285">
        <v>2018</v>
      </c>
      <c r="C202" s="285">
        <v>3545.8</v>
      </c>
      <c r="D202" s="286">
        <v>79047.21986430182</v>
      </c>
      <c r="E202" s="285">
        <v>377.4</v>
      </c>
      <c r="F202" s="286">
        <v>453.25</v>
      </c>
      <c r="G202" s="285">
        <v>3565.8</v>
      </c>
      <c r="H202" s="285">
        <v>30550</v>
      </c>
      <c r="I202" s="287">
        <v>0.69599999999999995</v>
      </c>
      <c r="J202" s="288">
        <v>3.5395258524498881E-2</v>
      </c>
    </row>
    <row r="203" spans="1:10" x14ac:dyDescent="0.35">
      <c r="A203" s="285" t="s">
        <v>48</v>
      </c>
      <c r="B203" s="285">
        <v>2018</v>
      </c>
      <c r="C203" s="285">
        <v>1401.5</v>
      </c>
      <c r="D203" s="286">
        <v>33621.101158245678</v>
      </c>
      <c r="E203" s="285">
        <v>205.7</v>
      </c>
      <c r="F203" s="286">
        <v>191.94</v>
      </c>
      <c r="G203" s="285">
        <v>1514</v>
      </c>
      <c r="H203" s="285">
        <v>9639</v>
      </c>
      <c r="I203" s="287">
        <v>0.749</v>
      </c>
      <c r="J203" s="288">
        <v>1.7722301421125498E-2</v>
      </c>
    </row>
    <row r="204" spans="1:10" x14ac:dyDescent="0.35">
      <c r="A204" s="285" t="s">
        <v>49</v>
      </c>
      <c r="B204" s="285">
        <v>2018</v>
      </c>
      <c r="C204" s="285">
        <v>2176.5</v>
      </c>
      <c r="D204" s="286">
        <v>41551.512391666438</v>
      </c>
      <c r="E204" s="285">
        <v>465</v>
      </c>
      <c r="F204" s="286">
        <v>107.24</v>
      </c>
      <c r="G204" s="285">
        <v>2620</v>
      </c>
      <c r="H204" s="285">
        <v>9930</v>
      </c>
      <c r="I204" s="287">
        <v>0.79400000000000004</v>
      </c>
      <c r="J204" s="288">
        <v>3.6571298366539141E-2</v>
      </c>
    </row>
    <row r="205" spans="1:10" x14ac:dyDescent="0.35">
      <c r="A205" s="285" t="s">
        <v>50</v>
      </c>
      <c r="B205" s="285">
        <v>2018</v>
      </c>
      <c r="C205" s="285">
        <v>25345.3</v>
      </c>
      <c r="D205" s="286">
        <v>341544.11855582555</v>
      </c>
      <c r="E205" s="285">
        <v>5936.3</v>
      </c>
      <c r="F205" s="286">
        <v>976.04</v>
      </c>
      <c r="G205" s="285">
        <v>22458.2</v>
      </c>
      <c r="H205" s="285">
        <v>88429</v>
      </c>
      <c r="I205" s="287">
        <v>0.76400000000000001</v>
      </c>
      <c r="J205" s="288">
        <v>3.8216120827440712E-2</v>
      </c>
    </row>
    <row r="206" spans="1:10" x14ac:dyDescent="0.35">
      <c r="A206" s="285" t="s">
        <v>51</v>
      </c>
      <c r="B206" s="285">
        <v>2018</v>
      </c>
      <c r="C206" s="285">
        <v>4740</v>
      </c>
      <c r="D206" s="286">
        <v>133306.83983275536</v>
      </c>
      <c r="E206" s="285">
        <v>1158</v>
      </c>
      <c r="F206" s="286">
        <v>735.56</v>
      </c>
      <c r="G206" s="285">
        <v>3254</v>
      </c>
      <c r="H206" s="285">
        <v>52615</v>
      </c>
      <c r="I206" s="287">
        <v>0.437</v>
      </c>
      <c r="J206" s="288">
        <v>2.3969102609535217E-2</v>
      </c>
    </row>
    <row r="207" spans="1:10" x14ac:dyDescent="0.35">
      <c r="A207" s="285" t="s">
        <v>52</v>
      </c>
      <c r="B207" s="285">
        <v>2018</v>
      </c>
      <c r="C207" s="285">
        <v>5180.8</v>
      </c>
      <c r="D207" s="286">
        <v>85639.695612866228</v>
      </c>
      <c r="E207" s="285">
        <v>770.3</v>
      </c>
      <c r="F207" s="286">
        <v>578.87</v>
      </c>
      <c r="G207" s="285">
        <v>3737</v>
      </c>
      <c r="H207" s="285">
        <v>35341</v>
      </c>
      <c r="I207" s="287">
        <v>0.55900000000000005</v>
      </c>
      <c r="J207" s="288">
        <v>2.2368233878378063E-2</v>
      </c>
    </row>
    <row r="208" spans="1:10" x14ac:dyDescent="0.35">
      <c r="A208" s="285" t="s">
        <v>53</v>
      </c>
      <c r="B208" s="285">
        <v>2018</v>
      </c>
      <c r="C208" s="285">
        <v>1710.7</v>
      </c>
      <c r="D208" s="286">
        <v>16268.747598640197</v>
      </c>
      <c r="E208" s="285">
        <v>33</v>
      </c>
      <c r="F208" s="286">
        <v>99.49</v>
      </c>
      <c r="G208" s="285">
        <v>492.7</v>
      </c>
      <c r="H208" s="285">
        <v>8449</v>
      </c>
      <c r="I208" s="287">
        <v>0.38</v>
      </c>
      <c r="J208" s="288">
        <v>2.2591858914573309E-2</v>
      </c>
    </row>
    <row r="209" spans="1:10" x14ac:dyDescent="0.35">
      <c r="A209" s="285" t="s">
        <v>54</v>
      </c>
      <c r="B209" s="285">
        <v>2018</v>
      </c>
      <c r="C209" s="285">
        <v>846.2</v>
      </c>
      <c r="D209" s="286">
        <v>14602.620462277802</v>
      </c>
      <c r="E209" s="285">
        <v>139.5</v>
      </c>
      <c r="F209" s="286">
        <v>52.37</v>
      </c>
      <c r="G209" s="285">
        <v>982</v>
      </c>
      <c r="H209" s="285">
        <v>4305</v>
      </c>
      <c r="I209" s="287">
        <v>0.9</v>
      </c>
      <c r="J209" s="288">
        <v>0.10213205655474396</v>
      </c>
    </row>
    <row r="210" spans="1:10" x14ac:dyDescent="0.35">
      <c r="A210" s="285" t="s">
        <v>55</v>
      </c>
      <c r="B210" s="285">
        <v>2018</v>
      </c>
      <c r="C210" s="285">
        <v>1122.7</v>
      </c>
      <c r="D210" s="286">
        <v>16561.767981050158</v>
      </c>
      <c r="E210" s="285">
        <v>96.2</v>
      </c>
      <c r="F210" s="286">
        <v>75.63</v>
      </c>
      <c r="G210" s="285">
        <v>476.4</v>
      </c>
      <c r="H210" s="285">
        <v>7056</v>
      </c>
      <c r="I210" s="287">
        <v>0.41599999999999998</v>
      </c>
      <c r="J210" s="288">
        <v>5.189109574737031E-2</v>
      </c>
    </row>
    <row r="211" spans="1:10" x14ac:dyDescent="0.35">
      <c r="A211" s="285" t="s">
        <v>56</v>
      </c>
      <c r="B211" s="285">
        <v>2018</v>
      </c>
      <c r="C211" s="285">
        <v>2280.1999999999998</v>
      </c>
      <c r="D211" s="286">
        <v>52224.17067880839</v>
      </c>
      <c r="E211" s="285">
        <v>224</v>
      </c>
      <c r="F211" s="286">
        <v>263.10000000000002</v>
      </c>
      <c r="G211" s="285">
        <v>1021.2</v>
      </c>
      <c r="H211" s="285">
        <v>21842</v>
      </c>
      <c r="I211" s="287">
        <v>0.377</v>
      </c>
      <c r="J211" s="288">
        <v>2.5385451944650271E-2</v>
      </c>
    </row>
    <row r="212" spans="1:10" x14ac:dyDescent="0.35">
      <c r="A212" s="285" t="s">
        <v>57</v>
      </c>
      <c r="B212" s="285">
        <v>2018</v>
      </c>
      <c r="C212" s="285">
        <v>6236.2</v>
      </c>
      <c r="D212" s="286">
        <v>128707.74735398518</v>
      </c>
      <c r="E212" s="285">
        <v>2151.6999999999998</v>
      </c>
      <c r="F212" s="286">
        <v>582.24</v>
      </c>
      <c r="G212" s="285">
        <v>6626.1</v>
      </c>
      <c r="H212" s="285">
        <v>30653</v>
      </c>
      <c r="I212" s="287">
        <v>0.72299999999999998</v>
      </c>
      <c r="J212" s="288">
        <v>2.9855334825198532E-2</v>
      </c>
    </row>
    <row r="213" spans="1:10" x14ac:dyDescent="0.35">
      <c r="A213" s="285" t="s">
        <v>58</v>
      </c>
      <c r="B213" s="285">
        <v>2018</v>
      </c>
      <c r="C213" s="285">
        <v>2575.8000000000002</v>
      </c>
      <c r="D213" s="286">
        <v>44208.802791961331</v>
      </c>
      <c r="E213" s="285">
        <v>115.5</v>
      </c>
      <c r="F213" s="286">
        <v>269.52</v>
      </c>
      <c r="G213" s="285">
        <v>843.1</v>
      </c>
      <c r="H213" s="285">
        <v>26904</v>
      </c>
      <c r="I213" s="287">
        <v>0.251</v>
      </c>
      <c r="J213" s="288">
        <v>1.1955727745980142E-2</v>
      </c>
    </row>
    <row r="214" spans="1:10" x14ac:dyDescent="0.35">
      <c r="A214" s="285" t="s">
        <v>59</v>
      </c>
      <c r="B214" s="285">
        <v>2018</v>
      </c>
      <c r="C214" s="285">
        <v>3558.9</v>
      </c>
      <c r="D214" s="286">
        <v>94291.210849739233</v>
      </c>
      <c r="E214" s="285">
        <v>241.7</v>
      </c>
      <c r="F214" s="286">
        <v>323.56</v>
      </c>
      <c r="G214" s="285">
        <v>4371.8999999999996</v>
      </c>
      <c r="H214" s="285">
        <v>23080</v>
      </c>
      <c r="I214" s="287">
        <v>0.70199999999999996</v>
      </c>
      <c r="J214" s="288">
        <v>3.4201742718164688E-2</v>
      </c>
    </row>
    <row r="215" spans="1:10" x14ac:dyDescent="0.35">
      <c r="A215" s="285" t="s">
        <v>60</v>
      </c>
      <c r="B215" s="285">
        <v>2018</v>
      </c>
      <c r="C215" s="285">
        <v>23545</v>
      </c>
      <c r="D215" s="286">
        <v>548163.46917292406</v>
      </c>
      <c r="E215" s="285">
        <v>8423.1</v>
      </c>
      <c r="F215" s="286">
        <v>1647.57</v>
      </c>
      <c r="G215" s="285">
        <v>27369.8</v>
      </c>
      <c r="H215" s="285">
        <v>117770</v>
      </c>
      <c r="I215" s="287">
        <v>0.74</v>
      </c>
      <c r="J215" s="288">
        <v>3.9854130435201286E-2</v>
      </c>
    </row>
    <row r="216" spans="1:10" x14ac:dyDescent="0.35">
      <c r="A216" s="285" t="s">
        <v>61</v>
      </c>
      <c r="B216" s="285">
        <v>2018</v>
      </c>
      <c r="C216" s="285">
        <v>1406</v>
      </c>
      <c r="D216" s="286">
        <v>37726.144108756787</v>
      </c>
      <c r="E216" s="285">
        <v>248</v>
      </c>
      <c r="F216" s="286">
        <v>309.8</v>
      </c>
      <c r="G216" s="285">
        <v>1100.8</v>
      </c>
      <c r="H216" s="285">
        <v>25839</v>
      </c>
      <c r="I216" s="287">
        <v>0.315</v>
      </c>
      <c r="J216" s="288">
        <v>2.7641460287404593E-2</v>
      </c>
    </row>
    <row r="217" spans="1:10" x14ac:dyDescent="0.35">
      <c r="A217" s="285" t="s">
        <v>62</v>
      </c>
      <c r="B217" s="285">
        <v>2018</v>
      </c>
      <c r="C217" s="285">
        <v>2402.9</v>
      </c>
      <c r="D217" s="286">
        <v>48603.021665483429</v>
      </c>
      <c r="E217" s="285">
        <v>1108.0999999999999</v>
      </c>
      <c r="F217" s="286">
        <v>223.18</v>
      </c>
      <c r="G217" s="285">
        <v>1863.4</v>
      </c>
      <c r="H217" s="285">
        <v>13725</v>
      </c>
      <c r="I217" s="287">
        <v>0.73</v>
      </c>
      <c r="J217" s="288">
        <v>2.7846236551632767E-2</v>
      </c>
    </row>
    <row r="218" spans="1:10" x14ac:dyDescent="0.35">
      <c r="A218" s="285" t="s">
        <v>63</v>
      </c>
      <c r="B218" s="285">
        <v>2018</v>
      </c>
      <c r="C218" s="285">
        <v>11299.3</v>
      </c>
      <c r="D218" s="286">
        <v>238329.99843499987</v>
      </c>
      <c r="E218" s="285">
        <v>391.2</v>
      </c>
      <c r="F218" s="286">
        <v>1554.95</v>
      </c>
      <c r="G218" s="285">
        <v>3903.8</v>
      </c>
      <c r="H218" s="285">
        <v>154070</v>
      </c>
      <c r="I218" s="287">
        <v>0.18099999999999999</v>
      </c>
      <c r="J218" s="288">
        <v>2.7028694597599049E-2</v>
      </c>
    </row>
    <row r="219" spans="1:10" x14ac:dyDescent="0.35">
      <c r="A219" s="285" t="s">
        <v>64</v>
      </c>
      <c r="B219" s="285">
        <v>2018</v>
      </c>
      <c r="C219" s="285">
        <v>758</v>
      </c>
      <c r="D219" s="286">
        <v>6279.5262762471657</v>
      </c>
      <c r="E219" s="285">
        <v>187</v>
      </c>
      <c r="F219" s="286">
        <v>36.57</v>
      </c>
      <c r="G219" s="285">
        <v>696.9</v>
      </c>
      <c r="H219" s="285">
        <v>2644</v>
      </c>
      <c r="I219" s="287">
        <v>1</v>
      </c>
      <c r="J219" s="288">
        <v>4.072334429309539E-2</v>
      </c>
    </row>
    <row r="220" spans="1:10" x14ac:dyDescent="0.35">
      <c r="A220" s="285" t="s">
        <v>77</v>
      </c>
      <c r="B220" s="285">
        <v>2018</v>
      </c>
      <c r="C220" s="285">
        <v>4216.3999999999996</v>
      </c>
      <c r="D220" s="286">
        <v>91529.437461567868</v>
      </c>
      <c r="E220" s="285">
        <v>1337.5</v>
      </c>
      <c r="F220" s="286">
        <v>217.55</v>
      </c>
      <c r="G220" s="285">
        <v>3848.7</v>
      </c>
      <c r="H220" s="285">
        <v>16488</v>
      </c>
      <c r="I220" s="287">
        <v>0.873</v>
      </c>
      <c r="J220" s="288">
        <v>5.5422258663099369E-2</v>
      </c>
    </row>
    <row r="221" spans="1:10" x14ac:dyDescent="0.35">
      <c r="A221" s="285" t="s">
        <v>65</v>
      </c>
      <c r="B221" s="285">
        <v>2018</v>
      </c>
      <c r="C221" s="285">
        <v>1111.7</v>
      </c>
      <c r="D221" s="286">
        <v>32455.947228927176</v>
      </c>
      <c r="E221" s="285">
        <v>83.6</v>
      </c>
      <c r="F221" s="286">
        <v>151.16</v>
      </c>
      <c r="G221" s="285">
        <v>884.4</v>
      </c>
      <c r="H221" s="285">
        <v>11475</v>
      </c>
      <c r="I221" s="287">
        <v>0.51900000000000002</v>
      </c>
      <c r="J221" s="288">
        <v>3.785563548877173E-2</v>
      </c>
    </row>
    <row r="222" spans="1:10" x14ac:dyDescent="0.35">
      <c r="A222" s="285" t="s">
        <v>66</v>
      </c>
      <c r="B222" s="285">
        <v>2018</v>
      </c>
      <c r="C222" s="285">
        <v>2390.9</v>
      </c>
      <c r="D222" s="286">
        <v>24434.790135024436</v>
      </c>
      <c r="E222" s="285">
        <v>402.9</v>
      </c>
      <c r="F222" s="286">
        <v>156.82</v>
      </c>
      <c r="G222" s="285">
        <v>2307.3000000000002</v>
      </c>
      <c r="H222" s="285">
        <v>8263</v>
      </c>
      <c r="I222" s="287">
        <v>0.70799999999999996</v>
      </c>
      <c r="J222" s="288">
        <v>8.564918212607639E-2</v>
      </c>
    </row>
    <row r="223" spans="1:10" x14ac:dyDescent="0.35">
      <c r="A223" s="285" t="s">
        <v>67</v>
      </c>
      <c r="B223" s="285">
        <v>2018</v>
      </c>
      <c r="C223" s="285">
        <v>9325</v>
      </c>
      <c r="D223" s="286">
        <v>188664.76817914972</v>
      </c>
      <c r="E223" s="285">
        <v>433.9</v>
      </c>
      <c r="F223" s="286">
        <v>1438.55</v>
      </c>
      <c r="G223" s="285">
        <v>2520.1</v>
      </c>
      <c r="H223" s="285">
        <v>86539</v>
      </c>
      <c r="I223" s="287">
        <v>0.22800000000000001</v>
      </c>
      <c r="J223" s="288">
        <v>0.02</v>
      </c>
    </row>
    <row r="224" spans="1:10" x14ac:dyDescent="0.35">
      <c r="A224" s="285" t="s">
        <v>68</v>
      </c>
      <c r="B224" s="285">
        <v>2018</v>
      </c>
      <c r="C224" s="285">
        <v>8130.4</v>
      </c>
      <c r="D224" s="286">
        <v>184470.6318429675</v>
      </c>
      <c r="E224" s="285">
        <v>1217.9000000000001</v>
      </c>
      <c r="F224" s="286">
        <v>829.56</v>
      </c>
      <c r="G224" s="285">
        <v>6993</v>
      </c>
      <c r="H224" s="285">
        <v>71851</v>
      </c>
      <c r="I224" s="287">
        <v>0.51</v>
      </c>
      <c r="J224" s="288">
        <v>3.4211040055845188E-2</v>
      </c>
    </row>
    <row r="225" spans="1:10" x14ac:dyDescent="0.35">
      <c r="A225" s="285" t="s">
        <v>69</v>
      </c>
      <c r="B225" s="285">
        <v>2018</v>
      </c>
      <c r="C225" s="285">
        <v>4357.8</v>
      </c>
      <c r="D225" s="286">
        <v>66147.823621631207</v>
      </c>
      <c r="E225" s="285">
        <v>735.2</v>
      </c>
      <c r="F225" s="286">
        <v>347.49</v>
      </c>
      <c r="G225" s="285">
        <v>3872.5</v>
      </c>
      <c r="H225" s="285">
        <v>24926</v>
      </c>
      <c r="I225" s="287">
        <v>0.75900000000000001</v>
      </c>
      <c r="J225" s="288">
        <v>2.9756741293073145E-2</v>
      </c>
    </row>
    <row r="226" spans="1:10" x14ac:dyDescent="0.35">
      <c r="A226" s="285" t="s">
        <v>70</v>
      </c>
      <c r="B226" s="285">
        <v>2018</v>
      </c>
      <c r="C226" s="285">
        <v>2221.1999999999998</v>
      </c>
      <c r="D226" s="286">
        <v>24474.416259181387</v>
      </c>
      <c r="E226" s="285">
        <v>237.2</v>
      </c>
      <c r="F226" s="286">
        <v>146.41</v>
      </c>
      <c r="G226" s="285">
        <v>985.2</v>
      </c>
      <c r="H226" s="285">
        <v>12882</v>
      </c>
      <c r="I226" s="287">
        <v>0.48299999999999998</v>
      </c>
      <c r="J226" s="288">
        <v>3.6133254225141027E-2</v>
      </c>
    </row>
    <row r="227" spans="1:10" x14ac:dyDescent="0.35">
      <c r="A227" s="285" t="s">
        <v>71</v>
      </c>
      <c r="B227" s="285">
        <v>2018</v>
      </c>
      <c r="C227" s="285">
        <v>10819.9</v>
      </c>
      <c r="D227" s="286">
        <v>207702.08760259944</v>
      </c>
      <c r="E227" s="285">
        <v>292.3</v>
      </c>
      <c r="F227" s="286">
        <v>1492.23</v>
      </c>
      <c r="G227" s="285">
        <v>3495.7</v>
      </c>
      <c r="H227" s="285">
        <v>126001</v>
      </c>
      <c r="I227" s="287">
        <v>0.21</v>
      </c>
      <c r="J227" s="288">
        <v>2.2085427597142191E-2</v>
      </c>
    </row>
    <row r="228" spans="1:10" x14ac:dyDescent="0.35">
      <c r="A228" s="285" t="s">
        <v>72</v>
      </c>
      <c r="B228" s="285">
        <v>2018</v>
      </c>
      <c r="C228" s="285">
        <v>4184.2</v>
      </c>
      <c r="D228" s="286">
        <v>65659.167966305322</v>
      </c>
      <c r="E228" s="285">
        <v>340.2</v>
      </c>
      <c r="F228" s="286">
        <v>238.34</v>
      </c>
      <c r="G228" s="285">
        <v>3958.2</v>
      </c>
      <c r="H228" s="285">
        <v>18083</v>
      </c>
      <c r="I228" s="287">
        <v>0.73399999999999999</v>
      </c>
      <c r="J228" s="288">
        <v>3.0062159150882502E-2</v>
      </c>
    </row>
    <row r="229" spans="1:10" x14ac:dyDescent="0.35">
      <c r="A229" s="285" t="s">
        <v>73</v>
      </c>
      <c r="B229" s="285">
        <v>2018</v>
      </c>
      <c r="C229" s="285">
        <v>3532.7</v>
      </c>
      <c r="D229" s="286">
        <v>68574.288798842244</v>
      </c>
      <c r="E229" s="285">
        <v>822.5</v>
      </c>
      <c r="F229" s="286">
        <v>334.88</v>
      </c>
      <c r="G229" s="285">
        <v>3606.8</v>
      </c>
      <c r="H229" s="285">
        <v>20507</v>
      </c>
      <c r="I229" s="287">
        <v>0.78300000000000003</v>
      </c>
      <c r="J229" s="288">
        <v>5.1999999999999998E-2</v>
      </c>
    </row>
    <row r="230" spans="1:10" x14ac:dyDescent="0.35">
      <c r="A230" s="285" t="s">
        <v>74</v>
      </c>
      <c r="B230" s="285">
        <v>2018</v>
      </c>
      <c r="C230" s="285">
        <v>844.8</v>
      </c>
      <c r="D230" s="286">
        <v>6445.0731990825434</v>
      </c>
      <c r="E230" s="285">
        <v>502.9</v>
      </c>
      <c r="F230" s="286">
        <v>28.31</v>
      </c>
      <c r="G230" s="285">
        <v>428.2</v>
      </c>
      <c r="H230" s="285">
        <v>2204</v>
      </c>
      <c r="I230" s="287">
        <v>0.84199999999999997</v>
      </c>
      <c r="J230" s="288">
        <v>4.3225636425162424E-2</v>
      </c>
    </row>
    <row r="231" spans="1:10" x14ac:dyDescent="0.35">
      <c r="A231" s="285" t="s">
        <v>75</v>
      </c>
      <c r="B231" s="285">
        <v>2018</v>
      </c>
      <c r="C231" s="285">
        <v>604.79999999999995</v>
      </c>
      <c r="D231" s="286">
        <v>9380.2344476148864</v>
      </c>
      <c r="E231" s="285">
        <v>19.899999999999999</v>
      </c>
      <c r="F231" s="286">
        <v>28.41</v>
      </c>
      <c r="G231" s="285">
        <v>388.3</v>
      </c>
      <c r="H231" s="285">
        <v>2090</v>
      </c>
      <c r="I231" s="287">
        <v>0.98499999999999999</v>
      </c>
      <c r="J231" s="288">
        <v>4.0499967365054491E-2</v>
      </c>
    </row>
    <row r="232" spans="1:10" x14ac:dyDescent="0.35">
      <c r="A232" s="285" t="s">
        <v>76</v>
      </c>
      <c r="B232" s="285">
        <v>2018</v>
      </c>
      <c r="C232" s="285">
        <v>1996.9</v>
      </c>
      <c r="D232" s="286">
        <v>19417.255544739644</v>
      </c>
      <c r="E232" s="285">
        <v>40.299999999999997</v>
      </c>
      <c r="F232" s="286">
        <v>119.77</v>
      </c>
      <c r="G232" s="285">
        <v>651.20000000000005</v>
      </c>
      <c r="H232" s="285">
        <v>9473</v>
      </c>
      <c r="I232" s="287">
        <v>0.47099999999999997</v>
      </c>
      <c r="J232" s="288">
        <v>2.5252221353069787E-2</v>
      </c>
    </row>
    <row r="233" spans="1:10" x14ac:dyDescent="0.35">
      <c r="A233" s="285" t="s">
        <v>1</v>
      </c>
      <c r="B233" s="285">
        <v>2019</v>
      </c>
      <c r="C233" s="285">
        <v>1104.3</v>
      </c>
      <c r="D233" s="286">
        <v>14551.631038883213</v>
      </c>
      <c r="E233" s="285">
        <v>75</v>
      </c>
      <c r="F233" s="286">
        <v>85.98</v>
      </c>
      <c r="G233" s="285">
        <v>916.3</v>
      </c>
      <c r="H233" s="285">
        <v>5278</v>
      </c>
      <c r="I233" s="287">
        <v>0.79</v>
      </c>
      <c r="J233" s="288">
        <v>3.5118252703226709E-2</v>
      </c>
    </row>
    <row r="234" spans="1:10" x14ac:dyDescent="0.35">
      <c r="A234" s="285" t="s">
        <v>2</v>
      </c>
      <c r="B234" s="285">
        <v>2019</v>
      </c>
      <c r="C234" s="285">
        <v>5002.8999999999996</v>
      </c>
      <c r="D234" s="286">
        <v>87518.98854960085</v>
      </c>
      <c r="E234" s="285">
        <v>248.3</v>
      </c>
      <c r="F234" s="286">
        <v>587.91</v>
      </c>
      <c r="G234" s="285">
        <v>1355.4</v>
      </c>
      <c r="H234" s="285">
        <v>58627</v>
      </c>
      <c r="I234" s="287">
        <v>0.17499999999999999</v>
      </c>
      <c r="J234" s="288">
        <v>1.8882894655892626E-2</v>
      </c>
    </row>
    <row r="235" spans="1:10" x14ac:dyDescent="0.35">
      <c r="A235" s="285" t="s">
        <v>3</v>
      </c>
      <c r="B235" s="285">
        <v>2019</v>
      </c>
      <c r="C235" s="285">
        <v>23430.9</v>
      </c>
      <c r="D235" s="286">
        <v>430378.29575759819</v>
      </c>
      <c r="E235" s="285">
        <v>1720.7</v>
      </c>
      <c r="F235" s="286">
        <v>2438.34</v>
      </c>
      <c r="G235" s="285">
        <v>7957.2</v>
      </c>
      <c r="H235" s="285">
        <v>217542</v>
      </c>
      <c r="I235" s="287">
        <v>0.24</v>
      </c>
      <c r="J235" s="288">
        <v>2.7124758682161687E-2</v>
      </c>
    </row>
    <row r="236" spans="1:10" x14ac:dyDescent="0.35">
      <c r="A236" s="285" t="s">
        <v>4</v>
      </c>
      <c r="B236" s="285">
        <v>2019</v>
      </c>
      <c r="C236" s="285">
        <v>70617.899999999994</v>
      </c>
      <c r="D236" s="286">
        <v>2353785.1324553234</v>
      </c>
      <c r="E236" s="285">
        <v>15295.1</v>
      </c>
      <c r="F236" s="286">
        <v>7283.91</v>
      </c>
      <c r="G236" s="285">
        <v>79405.100000000006</v>
      </c>
      <c r="H236" s="285">
        <v>474045</v>
      </c>
      <c r="I236" s="287">
        <v>0.66900000000000004</v>
      </c>
      <c r="J236" s="288">
        <v>2.5281642213514102E-2</v>
      </c>
    </row>
    <row r="237" spans="1:10" x14ac:dyDescent="0.35">
      <c r="A237" s="285" t="s">
        <v>5</v>
      </c>
      <c r="B237" s="285">
        <v>2019</v>
      </c>
      <c r="C237" s="285">
        <v>69965.2</v>
      </c>
      <c r="D237" s="286">
        <v>1616094.0296217157</v>
      </c>
      <c r="E237" s="285">
        <v>24773.4</v>
      </c>
      <c r="F237" s="286">
        <v>5554.02</v>
      </c>
      <c r="G237" s="285">
        <v>74174.8</v>
      </c>
      <c r="H237" s="285">
        <v>434263</v>
      </c>
      <c r="I237" s="287">
        <v>0.66500000000000004</v>
      </c>
      <c r="J237" s="288">
        <v>3.532961730203267E-2</v>
      </c>
    </row>
    <row r="238" spans="1:10" x14ac:dyDescent="0.35">
      <c r="A238" s="285" t="s">
        <v>6</v>
      </c>
      <c r="B238" s="285">
        <v>2019</v>
      </c>
      <c r="C238" s="285">
        <v>813.8</v>
      </c>
      <c r="D238" s="286">
        <v>10019.364869150366</v>
      </c>
      <c r="E238" s="285">
        <v>169.4</v>
      </c>
      <c r="F238" s="286">
        <v>29.47</v>
      </c>
      <c r="G238" s="285">
        <v>807</v>
      </c>
      <c r="H238" s="285">
        <v>1835</v>
      </c>
      <c r="I238" s="287">
        <v>0.96799999999999997</v>
      </c>
      <c r="J238" s="288">
        <v>0.11720624389087983</v>
      </c>
    </row>
    <row r="239" spans="1:10" x14ac:dyDescent="0.35">
      <c r="A239" s="285" t="s">
        <v>7</v>
      </c>
      <c r="B239" s="285">
        <v>2019</v>
      </c>
      <c r="C239" s="285">
        <v>2472.8000000000002</v>
      </c>
      <c r="D239" s="286">
        <v>51119.035474191689</v>
      </c>
      <c r="E239" s="285">
        <v>23.9</v>
      </c>
      <c r="F239" s="286">
        <v>271.41000000000003</v>
      </c>
      <c r="G239" s="285">
        <v>1115.5</v>
      </c>
      <c r="H239" s="285">
        <v>24924</v>
      </c>
      <c r="I239" s="287">
        <v>0.24199999999999999</v>
      </c>
      <c r="J239" s="288">
        <v>2.6134206572685406E-2</v>
      </c>
    </row>
    <row r="240" spans="1:10" x14ac:dyDescent="0.35">
      <c r="A240" s="285" t="s">
        <v>8</v>
      </c>
      <c r="B240" s="285">
        <v>2019</v>
      </c>
      <c r="C240" s="285">
        <v>2216.5</v>
      </c>
      <c r="D240" s="286">
        <v>17851.816723399108</v>
      </c>
      <c r="E240" s="285">
        <v>134.1</v>
      </c>
      <c r="F240" s="286">
        <v>50.54</v>
      </c>
      <c r="G240" s="285">
        <v>1024.0999999999999</v>
      </c>
      <c r="H240" s="285">
        <v>3873</v>
      </c>
      <c r="I240" s="287">
        <v>0.92300000000000004</v>
      </c>
      <c r="J240" s="288">
        <v>6.6732159146726575E-2</v>
      </c>
    </row>
    <row r="241" spans="1:10" x14ac:dyDescent="0.35">
      <c r="A241" s="285" t="s">
        <v>9</v>
      </c>
      <c r="B241" s="285">
        <v>2019</v>
      </c>
      <c r="C241" s="285">
        <v>1364.8</v>
      </c>
      <c r="D241" s="286">
        <v>38879.26955510673</v>
      </c>
      <c r="E241" s="285">
        <v>19.2</v>
      </c>
      <c r="F241" s="286">
        <v>171.19</v>
      </c>
      <c r="G241" s="285">
        <v>919.2</v>
      </c>
      <c r="H241" s="285">
        <v>10585</v>
      </c>
      <c r="I241" s="287">
        <v>0.41299999999999998</v>
      </c>
      <c r="J241" s="288">
        <v>2.7626043253814896E-2</v>
      </c>
    </row>
    <row r="242" spans="1:10" x14ac:dyDescent="0.35">
      <c r="A242" s="285" t="s">
        <v>10</v>
      </c>
      <c r="B242" s="285">
        <v>2019</v>
      </c>
      <c r="C242" s="285">
        <v>2412.4</v>
      </c>
      <c r="D242" s="286">
        <v>18661.601013030369</v>
      </c>
      <c r="E242" s="285">
        <v>134.69999999999999</v>
      </c>
      <c r="F242" s="286">
        <v>115.42</v>
      </c>
      <c r="G242" s="285">
        <v>447.8</v>
      </c>
      <c r="H242" s="285">
        <v>7689</v>
      </c>
      <c r="I242" s="287">
        <v>0.41299999999999998</v>
      </c>
      <c r="J242" s="288">
        <v>2.7151061111593554E-2</v>
      </c>
    </row>
    <row r="243" spans="1:10" x14ac:dyDescent="0.35">
      <c r="A243" s="285" t="s">
        <v>11</v>
      </c>
      <c r="B243" s="285">
        <v>2019</v>
      </c>
      <c r="C243" s="285">
        <v>1385.8</v>
      </c>
      <c r="D243" s="286">
        <v>30648.638766201126</v>
      </c>
      <c r="E243" s="285">
        <v>229.4</v>
      </c>
      <c r="F243" s="286">
        <v>145.13999999999999</v>
      </c>
      <c r="G243" s="285">
        <v>920.8</v>
      </c>
      <c r="H243" s="285">
        <v>9895</v>
      </c>
      <c r="I243" s="287">
        <v>0.69799999999999995</v>
      </c>
      <c r="J243" s="288">
        <v>3.1574235002896668E-2</v>
      </c>
    </row>
    <row r="244" spans="1:10" x14ac:dyDescent="0.35">
      <c r="A244" s="285" t="s">
        <v>12</v>
      </c>
      <c r="B244" s="285">
        <v>2019</v>
      </c>
      <c r="C244" s="285">
        <v>28744.2</v>
      </c>
      <c r="D244" s="286">
        <v>665932.52841306385</v>
      </c>
      <c r="E244" s="285">
        <v>265.89999999999998</v>
      </c>
      <c r="F244" s="286">
        <v>3449.04</v>
      </c>
      <c r="G244" s="285">
        <v>6440.7</v>
      </c>
      <c r="H244" s="285">
        <v>395909</v>
      </c>
      <c r="I244" s="287">
        <v>0.09</v>
      </c>
      <c r="J244" s="288">
        <v>1.8740154628908833E-2</v>
      </c>
    </row>
    <row r="245" spans="1:10" x14ac:dyDescent="0.35">
      <c r="A245" s="285" t="s">
        <v>13</v>
      </c>
      <c r="B245" s="285">
        <v>2019</v>
      </c>
      <c r="C245" s="285">
        <v>5172.3</v>
      </c>
      <c r="D245" s="286">
        <v>132572.38413168368</v>
      </c>
      <c r="E245" s="285">
        <v>3539.8</v>
      </c>
      <c r="F245" s="286">
        <v>633.70000000000005</v>
      </c>
      <c r="G245" s="285">
        <v>4136.1000000000004</v>
      </c>
      <c r="H245" s="285">
        <v>32879</v>
      </c>
      <c r="I245" s="287">
        <v>0.64300000000000002</v>
      </c>
      <c r="J245" s="288">
        <v>2.0167611449366525E-2</v>
      </c>
    </row>
    <row r="246" spans="1:10" x14ac:dyDescent="0.35">
      <c r="A246" s="285" t="s">
        <v>14</v>
      </c>
      <c r="B246" s="285">
        <v>2019</v>
      </c>
      <c r="C246" s="285">
        <v>1305.8</v>
      </c>
      <c r="D246" s="286">
        <v>14745.073345428946</v>
      </c>
      <c r="E246" s="285">
        <v>183.3</v>
      </c>
      <c r="F246" s="286">
        <v>68.59</v>
      </c>
      <c r="G246" s="285">
        <v>674.5</v>
      </c>
      <c r="H246" s="285">
        <v>4908</v>
      </c>
      <c r="I246" s="287">
        <v>0.84699999999999998</v>
      </c>
      <c r="J246" s="288">
        <v>4.9969530773918205E-2</v>
      </c>
    </row>
    <row r="247" spans="1:10" x14ac:dyDescent="0.35">
      <c r="A247" s="285" t="s">
        <v>15</v>
      </c>
      <c r="B247" s="285">
        <v>2019</v>
      </c>
      <c r="C247" s="285">
        <v>5701.2</v>
      </c>
      <c r="D247" s="286">
        <v>68681.280508755081</v>
      </c>
      <c r="E247" s="285">
        <v>389.2</v>
      </c>
      <c r="F247" s="286">
        <v>241.33</v>
      </c>
      <c r="G247" s="285">
        <v>2776.5</v>
      </c>
      <c r="H247" s="285">
        <v>24956</v>
      </c>
      <c r="I247" s="287">
        <v>0.58399999999999996</v>
      </c>
      <c r="J247" s="288">
        <v>3.5658338422324125E-2</v>
      </c>
    </row>
    <row r="248" spans="1:10" x14ac:dyDescent="0.35">
      <c r="A248" s="285" t="s">
        <v>16</v>
      </c>
      <c r="B248" s="285">
        <v>2019</v>
      </c>
      <c r="C248" s="285">
        <v>258</v>
      </c>
      <c r="D248" s="286">
        <v>2862.1690311478665</v>
      </c>
      <c r="E248" s="285">
        <v>31.3</v>
      </c>
      <c r="F248" s="286">
        <v>17.739999999999998</v>
      </c>
      <c r="G248" s="285">
        <v>141.5</v>
      </c>
      <c r="H248" s="285">
        <v>760</v>
      </c>
      <c r="I248" s="287">
        <v>1</v>
      </c>
      <c r="J248" s="288">
        <v>2.6865524223418466E-2</v>
      </c>
    </row>
    <row r="249" spans="1:10" x14ac:dyDescent="0.35">
      <c r="A249" s="285" t="s">
        <v>17</v>
      </c>
      <c r="B249" s="285">
        <v>2019</v>
      </c>
      <c r="C249" s="285">
        <v>1247.5</v>
      </c>
      <c r="D249" s="286">
        <v>33546.500298039326</v>
      </c>
      <c r="E249" s="285">
        <v>173.6</v>
      </c>
      <c r="F249" s="286">
        <v>71.569999999999993</v>
      </c>
      <c r="G249" s="285">
        <v>951.3</v>
      </c>
      <c r="H249" s="285">
        <v>5502</v>
      </c>
      <c r="I249" s="287">
        <v>0.72399999999999998</v>
      </c>
      <c r="J249" s="288">
        <v>4.3909073246551397E-2</v>
      </c>
    </row>
    <row r="250" spans="1:10" x14ac:dyDescent="0.35">
      <c r="A250" s="285" t="s">
        <v>18</v>
      </c>
      <c r="B250" s="285">
        <v>2019</v>
      </c>
      <c r="C250" s="285">
        <v>26470.2</v>
      </c>
      <c r="D250" s="286">
        <v>485103.78006112005</v>
      </c>
      <c r="E250" s="285">
        <v>18522.599999999999</v>
      </c>
      <c r="F250" s="286">
        <v>939.51</v>
      </c>
      <c r="G250" s="285">
        <v>27497.599999999999</v>
      </c>
      <c r="H250" s="285">
        <v>102449</v>
      </c>
      <c r="I250" s="287">
        <v>0.77800000000000002</v>
      </c>
      <c r="J250" s="288">
        <v>3.5642483414114669E-2</v>
      </c>
    </row>
    <row r="251" spans="1:10" x14ac:dyDescent="0.35">
      <c r="A251" s="285" t="s">
        <v>19</v>
      </c>
      <c r="B251" s="285">
        <v>2019</v>
      </c>
      <c r="C251" s="285">
        <v>15197.3</v>
      </c>
      <c r="D251" s="286">
        <v>270471.95300715091</v>
      </c>
      <c r="E251" s="285">
        <v>2140.4</v>
      </c>
      <c r="F251" s="286">
        <v>637.15</v>
      </c>
      <c r="G251" s="285">
        <v>13446.5</v>
      </c>
      <c r="H251" s="285">
        <v>58436</v>
      </c>
      <c r="I251" s="287">
        <v>0.64100000000000001</v>
      </c>
      <c r="J251" s="288">
        <v>4.1529069456096711E-2</v>
      </c>
    </row>
    <row r="252" spans="1:10" x14ac:dyDescent="0.35">
      <c r="A252" s="285" t="s">
        <v>20</v>
      </c>
      <c r="B252" s="285">
        <v>2019</v>
      </c>
      <c r="C252" s="285">
        <v>2152.1</v>
      </c>
      <c r="D252" s="286">
        <v>29086.673875403678</v>
      </c>
      <c r="E252" s="285">
        <v>88.6</v>
      </c>
      <c r="F252" s="286">
        <v>156.47999999999999</v>
      </c>
      <c r="G252" s="285">
        <v>845.6</v>
      </c>
      <c r="H252" s="285">
        <v>15003</v>
      </c>
      <c r="I252" s="287">
        <v>0.39700000000000002</v>
      </c>
      <c r="J252" s="288">
        <v>3.3881953961476523E-2</v>
      </c>
    </row>
    <row r="253" spans="1:10" x14ac:dyDescent="0.35">
      <c r="A253" s="285" t="s">
        <v>21</v>
      </c>
      <c r="B253" s="285">
        <v>2019</v>
      </c>
      <c r="C253" s="285">
        <v>1241.8</v>
      </c>
      <c r="D253" s="286">
        <v>12029.837617955887</v>
      </c>
      <c r="E253" s="285">
        <v>70.2</v>
      </c>
      <c r="F253" s="286">
        <v>72.02</v>
      </c>
      <c r="G253" s="285">
        <v>759.7</v>
      </c>
      <c r="H253" s="285">
        <v>5319</v>
      </c>
      <c r="I253" s="287">
        <v>0.746</v>
      </c>
      <c r="J253" s="288">
        <v>5.2994937208231979E-2</v>
      </c>
    </row>
    <row r="254" spans="1:10" x14ac:dyDescent="0.35">
      <c r="A254" s="285" t="s">
        <v>22</v>
      </c>
      <c r="B254" s="285">
        <v>2019</v>
      </c>
      <c r="C254" s="285">
        <v>2707.1</v>
      </c>
      <c r="D254" s="286">
        <v>32976.780234833117</v>
      </c>
      <c r="E254" s="285">
        <v>111.9</v>
      </c>
      <c r="F254" s="286">
        <v>221.92</v>
      </c>
      <c r="G254" s="285">
        <v>524.20000000000005</v>
      </c>
      <c r="H254" s="285">
        <v>21715</v>
      </c>
      <c r="I254" s="287">
        <v>0.23599999999999999</v>
      </c>
      <c r="J254" s="288">
        <v>2.4362390559573607E-2</v>
      </c>
    </row>
    <row r="255" spans="1:10" x14ac:dyDescent="0.35">
      <c r="A255" s="285" t="s">
        <v>23</v>
      </c>
      <c r="B255" s="285">
        <v>2019</v>
      </c>
      <c r="C255" s="285">
        <v>2450.5</v>
      </c>
      <c r="D255" s="286">
        <v>27008.881970883689</v>
      </c>
      <c r="E255" s="285">
        <v>2204.6999999999998</v>
      </c>
      <c r="F255" s="286">
        <v>93.7</v>
      </c>
      <c r="G255" s="285">
        <v>1549.2</v>
      </c>
      <c r="H255" s="285">
        <v>8856</v>
      </c>
      <c r="I255" s="287">
        <v>0.64300000000000002</v>
      </c>
      <c r="J255" s="288">
        <v>2.3963682369576481E-2</v>
      </c>
    </row>
    <row r="256" spans="1:10" x14ac:dyDescent="0.35">
      <c r="A256" s="285" t="s">
        <v>24</v>
      </c>
      <c r="B256" s="285">
        <v>2019</v>
      </c>
      <c r="C256" s="285">
        <v>3860</v>
      </c>
      <c r="D256" s="286">
        <v>67131.464780051538</v>
      </c>
      <c r="E256" s="285">
        <v>504.8</v>
      </c>
      <c r="F256" s="286">
        <v>155.93</v>
      </c>
      <c r="G256" s="285">
        <v>3676.2</v>
      </c>
      <c r="H256" s="285">
        <v>12553</v>
      </c>
      <c r="I256" s="287">
        <v>0.755</v>
      </c>
      <c r="J256" s="288">
        <v>5.6717745868909333E-2</v>
      </c>
    </row>
    <row r="257" spans="1:10" x14ac:dyDescent="0.35">
      <c r="A257" s="285" t="s">
        <v>25</v>
      </c>
      <c r="B257" s="285">
        <v>2019</v>
      </c>
      <c r="C257" s="285">
        <v>2894.1</v>
      </c>
      <c r="D257" s="286">
        <v>68169.172327565524</v>
      </c>
      <c r="E257" s="285">
        <v>776.8</v>
      </c>
      <c r="F257" s="286">
        <v>166.54</v>
      </c>
      <c r="G257" s="285">
        <v>4027.1</v>
      </c>
      <c r="H257" s="285">
        <v>15938</v>
      </c>
      <c r="I257" s="287">
        <v>0.8</v>
      </c>
      <c r="J257" s="288">
        <v>4.7314057648678631E-2</v>
      </c>
    </row>
    <row r="258" spans="1:10" x14ac:dyDescent="0.35">
      <c r="A258" s="285" t="s">
        <v>26</v>
      </c>
      <c r="B258" s="285">
        <v>2019</v>
      </c>
      <c r="C258" s="285">
        <v>953.2</v>
      </c>
      <c r="D258" s="286">
        <v>17399.648420958274</v>
      </c>
      <c r="E258" s="285">
        <v>119.8</v>
      </c>
      <c r="F258" s="286">
        <v>66.37</v>
      </c>
      <c r="G258" s="285">
        <v>924.8</v>
      </c>
      <c r="H258" s="285">
        <v>5883</v>
      </c>
      <c r="I258" s="287">
        <v>0.78600000000000003</v>
      </c>
      <c r="J258" s="288">
        <v>3.8297037953896489E-2</v>
      </c>
    </row>
    <row r="259" spans="1:10" x14ac:dyDescent="0.35">
      <c r="A259" s="285" t="s">
        <v>27</v>
      </c>
      <c r="B259" s="285">
        <v>2019</v>
      </c>
      <c r="C259" s="285">
        <v>2574.3000000000002</v>
      </c>
      <c r="D259" s="286">
        <v>56842.542885914219</v>
      </c>
      <c r="E259" s="285">
        <v>213.4</v>
      </c>
      <c r="F259" s="286">
        <v>348.74</v>
      </c>
      <c r="G259" s="285">
        <v>1507</v>
      </c>
      <c r="H259" s="285">
        <v>23460</v>
      </c>
      <c r="I259" s="287">
        <v>0.51600000000000001</v>
      </c>
      <c r="J259" s="288">
        <v>1.9347049856252831E-2</v>
      </c>
    </row>
    <row r="260" spans="1:10" x14ac:dyDescent="0.35">
      <c r="A260" s="285" t="s">
        <v>28</v>
      </c>
      <c r="B260" s="285">
        <v>2019</v>
      </c>
      <c r="C260" s="285">
        <v>774.3</v>
      </c>
      <c r="D260" s="286">
        <v>12561.039526012257</v>
      </c>
      <c r="E260" s="285">
        <v>58.7</v>
      </c>
      <c r="F260" s="286">
        <v>47.1</v>
      </c>
      <c r="G260" s="285">
        <v>711.6</v>
      </c>
      <c r="H260" s="285">
        <v>3265</v>
      </c>
      <c r="I260" s="287">
        <v>0.86699999999999999</v>
      </c>
      <c r="J260" s="288">
        <v>3.4836065573770406E-2</v>
      </c>
    </row>
    <row r="261" spans="1:10" x14ac:dyDescent="0.35">
      <c r="A261" s="285" t="s">
        <v>29</v>
      </c>
      <c r="B261" s="285">
        <v>2019</v>
      </c>
      <c r="C261" s="285">
        <v>5978.3</v>
      </c>
      <c r="D261" s="286">
        <v>105190.86978755324</v>
      </c>
      <c r="E261" s="285">
        <v>496</v>
      </c>
      <c r="F261" s="286">
        <v>567.05999999999995</v>
      </c>
      <c r="G261" s="285">
        <v>4539.3999999999996</v>
      </c>
      <c r="H261" s="285">
        <v>51904</v>
      </c>
      <c r="I261" s="287">
        <v>0.51100000000000001</v>
      </c>
      <c r="J261" s="288">
        <v>3.4376107563221452E-2</v>
      </c>
    </row>
    <row r="262" spans="1:10" x14ac:dyDescent="0.35">
      <c r="A262" s="285" t="s">
        <v>30</v>
      </c>
      <c r="B262" s="285">
        <v>2019</v>
      </c>
      <c r="C262" s="285">
        <v>5551.8</v>
      </c>
      <c r="D262" s="286">
        <v>94198.18856525411</v>
      </c>
      <c r="E262" s="285">
        <v>138.6</v>
      </c>
      <c r="F262" s="286">
        <v>516.73</v>
      </c>
      <c r="G262" s="285">
        <v>1673.7</v>
      </c>
      <c r="H262" s="285">
        <v>59258</v>
      </c>
      <c r="I262" s="287">
        <v>0.19</v>
      </c>
      <c r="J262" s="288">
        <v>2.6284376541510741E-2</v>
      </c>
    </row>
    <row r="263" spans="1:10" x14ac:dyDescent="0.35">
      <c r="A263" s="285" t="s">
        <v>31</v>
      </c>
      <c r="B263" s="285">
        <v>2019</v>
      </c>
      <c r="C263" s="285">
        <v>675.5</v>
      </c>
      <c r="D263" s="286">
        <v>15710.594244718779</v>
      </c>
      <c r="E263" s="285">
        <v>27.3</v>
      </c>
      <c r="F263" s="286">
        <v>24.07</v>
      </c>
      <c r="G263" s="285">
        <v>664.5</v>
      </c>
      <c r="H263" s="285">
        <v>2346</v>
      </c>
      <c r="I263" s="287">
        <v>0.84799999999999998</v>
      </c>
      <c r="J263" s="288">
        <v>4.4987338000893731E-2</v>
      </c>
    </row>
    <row r="264" spans="1:10" x14ac:dyDescent="0.35">
      <c r="A264" s="285" t="s">
        <v>32</v>
      </c>
      <c r="B264" s="285">
        <v>2019</v>
      </c>
      <c r="C264" s="285">
        <v>13006.3</v>
      </c>
      <c r="D264" s="286">
        <v>261988.70368305736</v>
      </c>
      <c r="E264" s="285">
        <v>2161.3000000000002</v>
      </c>
      <c r="F264" s="286">
        <v>1256.07</v>
      </c>
      <c r="G264" s="285">
        <v>13183.5</v>
      </c>
      <c r="H264" s="285">
        <v>103125</v>
      </c>
      <c r="I264" s="287">
        <v>0.63</v>
      </c>
      <c r="J264" s="288">
        <v>3.3313490372690005E-2</v>
      </c>
    </row>
    <row r="265" spans="1:10" x14ac:dyDescent="0.35">
      <c r="A265" s="285" t="s">
        <v>33</v>
      </c>
      <c r="B265" s="285">
        <v>2019</v>
      </c>
      <c r="C265" s="285">
        <v>1164.9000000000001</v>
      </c>
      <c r="D265" s="286">
        <v>31572.052053726875</v>
      </c>
      <c r="E265" s="285">
        <v>108</v>
      </c>
      <c r="F265" s="286">
        <v>136.4</v>
      </c>
      <c r="G265" s="285">
        <v>1003.2</v>
      </c>
      <c r="H265" s="285">
        <v>6473</v>
      </c>
      <c r="I265" s="287">
        <v>0.78100000000000003</v>
      </c>
      <c r="J265" s="288">
        <v>1.5586236441882582E-2</v>
      </c>
    </row>
    <row r="266" spans="1:10" x14ac:dyDescent="0.35">
      <c r="A266" s="285" t="s">
        <v>34</v>
      </c>
      <c r="B266" s="285">
        <v>2019</v>
      </c>
      <c r="C266" s="285">
        <v>8386.9</v>
      </c>
      <c r="D266" s="286">
        <v>177013.79184834033</v>
      </c>
      <c r="E266" s="285">
        <v>292.89999999999998</v>
      </c>
      <c r="F266" s="286">
        <v>1005.59</v>
      </c>
      <c r="G266" s="285">
        <v>4770.5</v>
      </c>
      <c r="H266" s="285">
        <v>88589</v>
      </c>
      <c r="I266" s="287">
        <v>0.32700000000000001</v>
      </c>
      <c r="J266" s="288">
        <v>2.8986611990404924E-2</v>
      </c>
    </row>
    <row r="267" spans="1:10" x14ac:dyDescent="0.35">
      <c r="A267" s="285" t="s">
        <v>35</v>
      </c>
      <c r="B267" s="285">
        <v>2019</v>
      </c>
      <c r="C267" s="285">
        <v>1385.6</v>
      </c>
      <c r="D267" s="286">
        <v>24133.924826408751</v>
      </c>
      <c r="E267" s="285">
        <v>50</v>
      </c>
      <c r="F267" s="286">
        <v>180.81</v>
      </c>
      <c r="G267" s="285">
        <v>840.9</v>
      </c>
      <c r="H267" s="285">
        <v>7675</v>
      </c>
      <c r="I267" s="287">
        <v>0.67400000000000004</v>
      </c>
      <c r="J267" s="288">
        <v>1.2120455013602156E-2</v>
      </c>
    </row>
    <row r="268" spans="1:10" x14ac:dyDescent="0.35">
      <c r="A268" s="285" t="s">
        <v>36</v>
      </c>
      <c r="B268" s="285">
        <v>2019</v>
      </c>
      <c r="C268" s="285">
        <v>776.3</v>
      </c>
      <c r="D268" s="286">
        <v>16268.744318837487</v>
      </c>
      <c r="E268" s="285">
        <v>433.3</v>
      </c>
      <c r="F268" s="286">
        <v>23.15</v>
      </c>
      <c r="G268" s="285">
        <v>1090.8</v>
      </c>
      <c r="H268" s="285">
        <v>3523</v>
      </c>
      <c r="I268" s="287">
        <v>0.97699999999999998</v>
      </c>
      <c r="J268" s="288">
        <v>8.2167357854346895E-2</v>
      </c>
    </row>
    <row r="269" spans="1:10" x14ac:dyDescent="0.35">
      <c r="A269" s="285" t="s">
        <v>37</v>
      </c>
      <c r="B269" s="285">
        <v>2019</v>
      </c>
      <c r="C269" s="285">
        <v>6544</v>
      </c>
      <c r="D269" s="286">
        <v>139741.12989970454</v>
      </c>
      <c r="E269" s="285">
        <v>1877.8</v>
      </c>
      <c r="F269" s="286">
        <v>580.65</v>
      </c>
      <c r="G269" s="285">
        <v>6230.3</v>
      </c>
      <c r="H269" s="285">
        <v>57880</v>
      </c>
      <c r="I269" s="287">
        <v>0.49299999999999999</v>
      </c>
      <c r="J269" s="288">
        <v>2.3197880958974799E-2</v>
      </c>
    </row>
    <row r="270" spans="1:10" x14ac:dyDescent="0.35">
      <c r="A270" s="285" t="s">
        <v>38</v>
      </c>
      <c r="B270" s="285">
        <v>2019</v>
      </c>
      <c r="C270" s="285">
        <v>465.1</v>
      </c>
      <c r="D270" s="286">
        <v>4519.814843270392</v>
      </c>
      <c r="E270" s="285">
        <v>63.3</v>
      </c>
      <c r="F270" s="286">
        <v>16.899999999999999</v>
      </c>
      <c r="G270" s="285">
        <v>469.1</v>
      </c>
      <c r="H270" s="285">
        <v>1786</v>
      </c>
      <c r="I270" s="287">
        <v>0.94</v>
      </c>
      <c r="J270" s="288">
        <v>7.921547262326345E-2</v>
      </c>
    </row>
    <row r="271" spans="1:10" x14ac:dyDescent="0.35">
      <c r="A271" s="285" t="s">
        <v>39</v>
      </c>
      <c r="B271" s="285">
        <v>2019</v>
      </c>
      <c r="C271" s="285">
        <v>4948.1000000000004</v>
      </c>
      <c r="D271" s="286">
        <v>78703.769416658688</v>
      </c>
      <c r="E271" s="285">
        <v>2154.6999999999998</v>
      </c>
      <c r="F271" s="286">
        <v>346.34</v>
      </c>
      <c r="G271" s="285">
        <v>4280.8</v>
      </c>
      <c r="H271" s="285">
        <v>29965</v>
      </c>
      <c r="I271" s="287">
        <v>0.65400000000000003</v>
      </c>
      <c r="J271" s="288">
        <v>3.6471805483704142E-2</v>
      </c>
    </row>
    <row r="272" spans="1:10" x14ac:dyDescent="0.35">
      <c r="A272" s="285" t="s">
        <v>40</v>
      </c>
      <c r="B272" s="285">
        <v>2019</v>
      </c>
      <c r="C272" s="285">
        <v>1180.0999999999999</v>
      </c>
      <c r="D272" s="286">
        <v>9605.873700714068</v>
      </c>
      <c r="E272" s="285">
        <v>260.60000000000002</v>
      </c>
      <c r="F272" s="286">
        <v>44.11</v>
      </c>
      <c r="G272" s="285">
        <v>629.5</v>
      </c>
      <c r="H272" s="285">
        <v>2462</v>
      </c>
      <c r="I272" s="287">
        <v>0.99299999999999999</v>
      </c>
      <c r="J272" s="288">
        <v>8.2954569038872633E-2</v>
      </c>
    </row>
    <row r="273" spans="1:10" x14ac:dyDescent="0.35">
      <c r="A273" s="285" t="s">
        <v>41</v>
      </c>
      <c r="B273" s="285">
        <v>2019</v>
      </c>
      <c r="C273" s="285">
        <v>1121.5</v>
      </c>
      <c r="D273" s="286">
        <v>22375.513600370447</v>
      </c>
      <c r="E273" s="285">
        <v>37.299999999999997</v>
      </c>
      <c r="F273" s="286">
        <v>105.34</v>
      </c>
      <c r="G273" s="285">
        <v>505.8</v>
      </c>
      <c r="H273" s="285">
        <v>6735</v>
      </c>
      <c r="I273" s="287">
        <v>0.51200000000000001</v>
      </c>
      <c r="J273" s="288">
        <v>3.3928869088208954E-2</v>
      </c>
    </row>
    <row r="274" spans="1:10" x14ac:dyDescent="0.35">
      <c r="A274" s="285" t="s">
        <v>42</v>
      </c>
      <c r="B274" s="285">
        <v>2019</v>
      </c>
      <c r="C274" s="285">
        <v>3582.4</v>
      </c>
      <c r="D274" s="286">
        <v>74682.364998325618</v>
      </c>
      <c r="E274" s="285">
        <v>140.6</v>
      </c>
      <c r="F274" s="286">
        <v>292.02999999999997</v>
      </c>
      <c r="G274" s="285">
        <v>2321.6999999999998</v>
      </c>
      <c r="H274" s="285">
        <v>15368</v>
      </c>
      <c r="I274" s="287">
        <v>0.7</v>
      </c>
      <c r="J274" s="288">
        <v>1.9850053552302752E-2</v>
      </c>
    </row>
    <row r="275" spans="1:10" x14ac:dyDescent="0.35">
      <c r="A275" s="285" t="s">
        <v>43</v>
      </c>
      <c r="B275" s="285">
        <v>2019</v>
      </c>
      <c r="C275" s="285">
        <v>4184.8999999999996</v>
      </c>
      <c r="D275" s="286">
        <v>62966.752643469015</v>
      </c>
      <c r="E275" s="285">
        <v>258.60000000000002</v>
      </c>
      <c r="F275" s="286">
        <v>379.68</v>
      </c>
      <c r="G275" s="285">
        <v>2154.1</v>
      </c>
      <c r="H275" s="285">
        <v>26346</v>
      </c>
      <c r="I275" s="287">
        <v>0.54800000000000004</v>
      </c>
      <c r="J275" s="288">
        <v>4.2352351516164094E-2</v>
      </c>
    </row>
    <row r="276" spans="1:10" x14ac:dyDescent="0.35">
      <c r="A276" s="285" t="s">
        <v>44</v>
      </c>
      <c r="B276" s="285">
        <v>2019</v>
      </c>
      <c r="C276" s="285">
        <v>1304.7</v>
      </c>
      <c r="D276" s="286">
        <v>21848.911873364475</v>
      </c>
      <c r="E276" s="285">
        <v>355</v>
      </c>
      <c r="F276" s="286">
        <v>78.27</v>
      </c>
      <c r="G276" s="285">
        <v>906.3</v>
      </c>
      <c r="H276" s="285">
        <v>5357</v>
      </c>
      <c r="I276" s="287">
        <v>0.85599999999999998</v>
      </c>
      <c r="J276" s="288">
        <v>5.0999999999999997E-2</v>
      </c>
    </row>
    <row r="277" spans="1:10" x14ac:dyDescent="0.35">
      <c r="A277" s="285" t="s">
        <v>45</v>
      </c>
      <c r="B277" s="285">
        <v>2019</v>
      </c>
      <c r="C277" s="285">
        <v>1503.8</v>
      </c>
      <c r="D277" s="286">
        <v>22135.849138227728</v>
      </c>
      <c r="E277" s="285">
        <v>180.1</v>
      </c>
      <c r="F277" s="286">
        <v>102.4</v>
      </c>
      <c r="G277" s="285">
        <v>944.9</v>
      </c>
      <c r="H277" s="285">
        <v>5280</v>
      </c>
      <c r="I277" s="287">
        <v>0.627</v>
      </c>
      <c r="J277" s="288">
        <v>1.669505519510078E-2</v>
      </c>
    </row>
    <row r="278" spans="1:10" x14ac:dyDescent="0.35">
      <c r="A278" s="285" t="s">
        <v>46</v>
      </c>
      <c r="B278" s="285">
        <v>2019</v>
      </c>
      <c r="C278" s="285">
        <v>8431.5</v>
      </c>
      <c r="D278" s="286">
        <v>181505.31164294397</v>
      </c>
      <c r="E278" s="285">
        <v>292.60000000000002</v>
      </c>
      <c r="F278" s="286">
        <v>1036.2</v>
      </c>
      <c r="G278" s="285">
        <v>4123.6000000000004</v>
      </c>
      <c r="H278" s="285">
        <v>109371</v>
      </c>
      <c r="I278" s="287">
        <v>0.25800000000000001</v>
      </c>
      <c r="J278" s="288">
        <v>2.7799999999999998E-2</v>
      </c>
    </row>
    <row r="279" spans="1:10" x14ac:dyDescent="0.35">
      <c r="A279" s="285" t="s">
        <v>47</v>
      </c>
      <c r="B279" s="285">
        <v>2019</v>
      </c>
      <c r="C279" s="285">
        <v>3423.3</v>
      </c>
      <c r="D279" s="286">
        <v>82705.659014567835</v>
      </c>
      <c r="E279" s="285">
        <v>722.6</v>
      </c>
      <c r="F279" s="286">
        <v>463.33</v>
      </c>
      <c r="G279" s="285">
        <v>3661.3</v>
      </c>
      <c r="H279" s="285">
        <v>31020</v>
      </c>
      <c r="I279" s="287">
        <v>0.69299999999999995</v>
      </c>
      <c r="J279" s="288">
        <v>3.3900730971732324E-2</v>
      </c>
    </row>
    <row r="280" spans="1:10" x14ac:dyDescent="0.35">
      <c r="A280" s="285" t="s">
        <v>48</v>
      </c>
      <c r="B280" s="285">
        <v>2019</v>
      </c>
      <c r="C280" s="285">
        <v>1433.4</v>
      </c>
      <c r="D280" s="286">
        <v>35218.113511102682</v>
      </c>
      <c r="E280" s="285">
        <v>241.7</v>
      </c>
      <c r="F280" s="286">
        <v>186.38</v>
      </c>
      <c r="G280" s="285">
        <v>1542.3</v>
      </c>
      <c r="H280" s="285">
        <v>9652</v>
      </c>
      <c r="I280" s="287">
        <v>0.75</v>
      </c>
      <c r="J280" s="288">
        <v>1.6791839739817807E-2</v>
      </c>
    </row>
    <row r="281" spans="1:10" x14ac:dyDescent="0.35">
      <c r="A281" s="285" t="s">
        <v>49</v>
      </c>
      <c r="B281" s="285">
        <v>2019</v>
      </c>
      <c r="C281" s="285">
        <v>3047.5</v>
      </c>
      <c r="D281" s="286">
        <v>42933.116775396084</v>
      </c>
      <c r="E281" s="285">
        <v>1586.5</v>
      </c>
      <c r="F281" s="286">
        <v>105.55</v>
      </c>
      <c r="G281" s="285">
        <v>2636</v>
      </c>
      <c r="H281" s="285">
        <v>9883</v>
      </c>
      <c r="I281" s="287">
        <v>0.79300000000000004</v>
      </c>
      <c r="J281" s="288">
        <v>3.2771208152837045E-2</v>
      </c>
    </row>
    <row r="282" spans="1:10" x14ac:dyDescent="0.35">
      <c r="A282" s="285" t="s">
        <v>50</v>
      </c>
      <c r="B282" s="285">
        <v>2019</v>
      </c>
      <c r="C282" s="285">
        <v>23243.5</v>
      </c>
      <c r="D282" s="286">
        <v>361013.39953833894</v>
      </c>
      <c r="E282" s="285">
        <v>6078</v>
      </c>
      <c r="F282" s="286">
        <v>956.68</v>
      </c>
      <c r="G282" s="285">
        <v>22499.3</v>
      </c>
      <c r="H282" s="285">
        <v>86930</v>
      </c>
      <c r="I282" s="287">
        <v>0.77700000000000002</v>
      </c>
      <c r="J282" s="288">
        <v>4.6037985298656998E-2</v>
      </c>
    </row>
    <row r="283" spans="1:10" x14ac:dyDescent="0.35">
      <c r="A283" s="285" t="s">
        <v>51</v>
      </c>
      <c r="B283" s="285">
        <v>2019</v>
      </c>
      <c r="C283" s="285">
        <v>5006.7</v>
      </c>
      <c r="D283" s="286">
        <v>136203.57089914501</v>
      </c>
      <c r="E283" s="285">
        <v>715.3</v>
      </c>
      <c r="F283" s="286">
        <v>719</v>
      </c>
      <c r="G283" s="285">
        <v>3314.3</v>
      </c>
      <c r="H283" s="285">
        <v>53005</v>
      </c>
      <c r="I283" s="287">
        <v>0.436</v>
      </c>
      <c r="J283" s="288">
        <v>2.8985890279657232E-2</v>
      </c>
    </row>
    <row r="284" spans="1:10" x14ac:dyDescent="0.35">
      <c r="A284" s="285" t="s">
        <v>52</v>
      </c>
      <c r="B284" s="285">
        <v>2019</v>
      </c>
      <c r="C284" s="285">
        <v>4206.5</v>
      </c>
      <c r="D284" s="286">
        <v>89642.90918540729</v>
      </c>
      <c r="E284" s="285">
        <v>535.6</v>
      </c>
      <c r="F284" s="286">
        <v>820.01</v>
      </c>
      <c r="G284" s="285">
        <v>3775</v>
      </c>
      <c r="H284" s="285">
        <v>36348</v>
      </c>
      <c r="I284" s="287">
        <v>0.54400000000000004</v>
      </c>
      <c r="J284" s="288">
        <v>1.3517553710109797E-2</v>
      </c>
    </row>
    <row r="285" spans="1:10" x14ac:dyDescent="0.35">
      <c r="A285" s="285" t="s">
        <v>53</v>
      </c>
      <c r="B285" s="285">
        <v>2019</v>
      </c>
      <c r="C285" s="285">
        <v>1666.9</v>
      </c>
      <c r="D285" s="286">
        <v>16166.131744668204</v>
      </c>
      <c r="E285" s="285">
        <v>10.1</v>
      </c>
      <c r="F285" s="286">
        <v>97.86</v>
      </c>
      <c r="G285" s="285">
        <v>496.4</v>
      </c>
      <c r="H285" s="285">
        <v>8511</v>
      </c>
      <c r="I285" s="287">
        <v>0.376</v>
      </c>
      <c r="J285" s="288">
        <v>2.2591858914573309E-2</v>
      </c>
    </row>
    <row r="286" spans="1:10" x14ac:dyDescent="0.35">
      <c r="A286" s="285" t="s">
        <v>54</v>
      </c>
      <c r="B286" s="285">
        <v>2019</v>
      </c>
      <c r="C286" s="285">
        <v>894.7</v>
      </c>
      <c r="D286" s="286">
        <v>15001.2511610411</v>
      </c>
      <c r="E286" s="285">
        <v>272.89999999999998</v>
      </c>
      <c r="F286" s="286">
        <v>54.33</v>
      </c>
      <c r="G286" s="285">
        <v>990.5</v>
      </c>
      <c r="H286" s="285">
        <v>4314</v>
      </c>
      <c r="I286" s="287">
        <v>0.9</v>
      </c>
      <c r="J286" s="288">
        <v>8.9886256313390547E-2</v>
      </c>
    </row>
    <row r="287" spans="1:10" x14ac:dyDescent="0.35">
      <c r="A287" s="285" t="s">
        <v>55</v>
      </c>
      <c r="B287" s="285">
        <v>2019</v>
      </c>
      <c r="C287" s="285">
        <v>1060.2</v>
      </c>
      <c r="D287" s="286">
        <v>16833.259005227115</v>
      </c>
      <c r="E287" s="285">
        <v>78</v>
      </c>
      <c r="F287" s="286">
        <v>76.84</v>
      </c>
      <c r="G287" s="285">
        <v>477.4</v>
      </c>
      <c r="H287" s="285">
        <v>7060</v>
      </c>
      <c r="I287" s="287">
        <v>0.41599999999999998</v>
      </c>
      <c r="J287" s="288">
        <v>4.7970232308672256E-2</v>
      </c>
    </row>
    <row r="288" spans="1:10" x14ac:dyDescent="0.35">
      <c r="A288" s="285" t="s">
        <v>56</v>
      </c>
      <c r="B288" s="285">
        <v>2019</v>
      </c>
      <c r="C288" s="285">
        <v>1991.2</v>
      </c>
      <c r="D288" s="286">
        <v>52839.226411659038</v>
      </c>
      <c r="E288" s="285">
        <v>126.1</v>
      </c>
      <c r="F288" s="286">
        <v>260.98</v>
      </c>
      <c r="G288" s="285">
        <v>1031</v>
      </c>
      <c r="H288" s="285">
        <v>21896</v>
      </c>
      <c r="I288" s="287">
        <v>0.377</v>
      </c>
      <c r="J288" s="288">
        <v>2.5315151192787457E-2</v>
      </c>
    </row>
    <row r="289" spans="1:10" x14ac:dyDescent="0.35">
      <c r="A289" s="285" t="s">
        <v>57</v>
      </c>
      <c r="B289" s="285">
        <v>2019</v>
      </c>
      <c r="C289" s="285">
        <v>6697.3</v>
      </c>
      <c r="D289" s="286">
        <v>129794.06699217958</v>
      </c>
      <c r="E289" s="285">
        <v>2656.3</v>
      </c>
      <c r="F289" s="286">
        <v>597.09</v>
      </c>
      <c r="G289" s="285">
        <v>6691.9</v>
      </c>
      <c r="H289" s="285">
        <v>30993</v>
      </c>
      <c r="I289" s="287">
        <v>0.71899999999999997</v>
      </c>
      <c r="J289" s="288">
        <v>3.2324808973265291E-2</v>
      </c>
    </row>
    <row r="290" spans="1:10" x14ac:dyDescent="0.35">
      <c r="A290" s="285" t="s">
        <v>58</v>
      </c>
      <c r="B290" s="285">
        <v>2019</v>
      </c>
      <c r="C290" s="285">
        <v>2687.9</v>
      </c>
      <c r="D290" s="286">
        <v>45075.158910679798</v>
      </c>
      <c r="E290" s="285">
        <v>71.900000000000006</v>
      </c>
      <c r="F290" s="286">
        <v>270.66000000000003</v>
      </c>
      <c r="G290" s="285">
        <v>863.5</v>
      </c>
      <c r="H290" s="285">
        <v>27579</v>
      </c>
      <c r="I290" s="287">
        <v>0.248</v>
      </c>
      <c r="J290" s="288">
        <v>3.402821823055649E-2</v>
      </c>
    </row>
    <row r="291" spans="1:10" x14ac:dyDescent="0.35">
      <c r="A291" s="285" t="s">
        <v>59</v>
      </c>
      <c r="B291" s="285">
        <v>2019</v>
      </c>
      <c r="C291" s="285">
        <v>3923.4</v>
      </c>
      <c r="D291" s="286">
        <v>94815.468764401579</v>
      </c>
      <c r="E291" s="285">
        <v>325.7</v>
      </c>
      <c r="F291" s="286">
        <v>316.98</v>
      </c>
      <c r="G291" s="285">
        <v>4393.8</v>
      </c>
      <c r="H291" s="285">
        <v>23017</v>
      </c>
      <c r="I291" s="287">
        <v>0.7</v>
      </c>
      <c r="J291" s="288">
        <v>3.6354925528766895E-2</v>
      </c>
    </row>
    <row r="292" spans="1:10" x14ac:dyDescent="0.35">
      <c r="A292" s="285" t="s">
        <v>60</v>
      </c>
      <c r="B292" s="285">
        <v>2019</v>
      </c>
      <c r="C292" s="285">
        <v>22894.400000000001</v>
      </c>
      <c r="D292" s="286">
        <v>573384.20081337704</v>
      </c>
      <c r="E292" s="285">
        <v>11253.9</v>
      </c>
      <c r="F292" s="286">
        <v>1561.24</v>
      </c>
      <c r="G292" s="285">
        <v>27532.9</v>
      </c>
      <c r="H292" s="285">
        <v>118086</v>
      </c>
      <c r="I292" s="287">
        <v>0.73699999999999999</v>
      </c>
      <c r="J292" s="288">
        <v>4.4542406150323052E-2</v>
      </c>
    </row>
    <row r="293" spans="1:10" x14ac:dyDescent="0.35">
      <c r="A293" s="285" t="s">
        <v>61</v>
      </c>
      <c r="B293" s="285">
        <v>2019</v>
      </c>
      <c r="C293" s="285">
        <v>1111.0999999999999</v>
      </c>
      <c r="D293" s="286">
        <v>39090.192528060295</v>
      </c>
      <c r="E293" s="285">
        <v>52.2</v>
      </c>
      <c r="F293" s="286">
        <v>327.39</v>
      </c>
      <c r="G293" s="285">
        <v>1137</v>
      </c>
      <c r="H293" s="285">
        <v>26498</v>
      </c>
      <c r="I293" s="287">
        <v>0.31</v>
      </c>
      <c r="J293" s="288">
        <v>2.5713444343309976E-2</v>
      </c>
    </row>
    <row r="294" spans="1:10" x14ac:dyDescent="0.35">
      <c r="A294" s="285" t="s">
        <v>62</v>
      </c>
      <c r="B294" s="285">
        <v>2019</v>
      </c>
      <c r="C294" s="285">
        <v>2105</v>
      </c>
      <c r="D294" s="286">
        <v>49261.450222456333</v>
      </c>
      <c r="E294" s="285">
        <v>890.9</v>
      </c>
      <c r="F294" s="286">
        <v>222.19</v>
      </c>
      <c r="G294" s="285">
        <v>1891.6</v>
      </c>
      <c r="H294" s="285">
        <v>14506</v>
      </c>
      <c r="I294" s="287">
        <v>0.69799999999999995</v>
      </c>
      <c r="J294" s="288">
        <v>3.6533351502350583E-2</v>
      </c>
    </row>
    <row r="295" spans="1:10" x14ac:dyDescent="0.35">
      <c r="A295" s="285" t="s">
        <v>63</v>
      </c>
      <c r="B295" s="285">
        <v>2019</v>
      </c>
      <c r="C295" s="285">
        <v>12144.5</v>
      </c>
      <c r="D295" s="286">
        <v>237907.08501533017</v>
      </c>
      <c r="E295" s="285">
        <v>742</v>
      </c>
      <c r="F295" s="286">
        <v>1549.35</v>
      </c>
      <c r="G295" s="285">
        <v>3934.4</v>
      </c>
      <c r="H295" s="285">
        <v>158664</v>
      </c>
      <c r="I295" s="287">
        <v>0.17899999999999999</v>
      </c>
      <c r="J295" s="288">
        <v>2.6435729691846498E-2</v>
      </c>
    </row>
    <row r="296" spans="1:10" x14ac:dyDescent="0.35">
      <c r="A296" s="285" t="s">
        <v>64</v>
      </c>
      <c r="B296" s="285">
        <v>2019</v>
      </c>
      <c r="C296" s="285">
        <v>799.2</v>
      </c>
      <c r="D296" s="286">
        <v>6687.8841325283292</v>
      </c>
      <c r="E296" s="285">
        <v>174.2</v>
      </c>
      <c r="F296" s="286">
        <v>36.64</v>
      </c>
      <c r="G296" s="285">
        <v>698.7</v>
      </c>
      <c r="H296" s="285">
        <v>2624</v>
      </c>
      <c r="I296" s="287">
        <v>1</v>
      </c>
      <c r="J296" s="288">
        <v>4.1759932848349113E-2</v>
      </c>
    </row>
    <row r="297" spans="1:10" x14ac:dyDescent="0.35">
      <c r="A297" s="285" t="s">
        <v>77</v>
      </c>
      <c r="B297" s="285">
        <v>2019</v>
      </c>
      <c r="C297" s="285">
        <v>3793.3</v>
      </c>
      <c r="D297" s="286">
        <v>94921.161524643088</v>
      </c>
      <c r="E297" s="285">
        <v>1838.4</v>
      </c>
      <c r="F297" s="286">
        <v>224.01</v>
      </c>
      <c r="G297" s="285">
        <v>3890.1</v>
      </c>
      <c r="H297" s="285">
        <v>16496</v>
      </c>
      <c r="I297" s="287">
        <v>0.875</v>
      </c>
      <c r="J297" s="288">
        <v>5.2765125779041536E-2</v>
      </c>
    </row>
    <row r="298" spans="1:10" x14ac:dyDescent="0.35">
      <c r="A298" s="285" t="s">
        <v>65</v>
      </c>
      <c r="B298" s="285">
        <v>2019</v>
      </c>
      <c r="C298" s="285">
        <v>1040.9000000000001</v>
      </c>
      <c r="D298" s="286">
        <v>32087.98407336872</v>
      </c>
      <c r="E298" s="285">
        <v>128.19999999999999</v>
      </c>
      <c r="F298" s="286">
        <v>152.21</v>
      </c>
      <c r="G298" s="285">
        <v>896.3</v>
      </c>
      <c r="H298" s="285">
        <v>11455</v>
      </c>
      <c r="I298" s="287">
        <v>0.52300000000000002</v>
      </c>
      <c r="J298" s="288">
        <v>3.9619770979954817E-2</v>
      </c>
    </row>
    <row r="299" spans="1:10" x14ac:dyDescent="0.35">
      <c r="A299" s="285" t="s">
        <v>66</v>
      </c>
      <c r="B299" s="285">
        <v>2019</v>
      </c>
      <c r="C299" s="285">
        <v>2594.8000000000002</v>
      </c>
      <c r="D299" s="286">
        <v>32777.318553561054</v>
      </c>
      <c r="E299" s="285">
        <v>841.5</v>
      </c>
      <c r="F299" s="286">
        <v>163.84</v>
      </c>
      <c r="G299" s="285">
        <v>2345.4</v>
      </c>
      <c r="H299" s="285">
        <v>8309</v>
      </c>
      <c r="I299" s="287">
        <v>0.70699999999999996</v>
      </c>
      <c r="J299" s="288">
        <v>7.9216803597353183E-2</v>
      </c>
    </row>
    <row r="300" spans="1:10" x14ac:dyDescent="0.35">
      <c r="A300" s="285" t="s">
        <v>67</v>
      </c>
      <c r="B300" s="285">
        <v>2019</v>
      </c>
      <c r="C300" s="285">
        <v>8950.2000000000007</v>
      </c>
      <c r="D300" s="286">
        <v>187393.01155341245</v>
      </c>
      <c r="E300" s="285">
        <v>464.4</v>
      </c>
      <c r="F300" s="286">
        <v>1393.15</v>
      </c>
      <c r="G300" s="285">
        <v>2534.1999999999998</v>
      </c>
      <c r="H300" s="285">
        <v>90467</v>
      </c>
      <c r="I300" s="287">
        <v>0.219</v>
      </c>
      <c r="J300" s="288">
        <v>0.02</v>
      </c>
    </row>
    <row r="301" spans="1:10" x14ac:dyDescent="0.35">
      <c r="A301" s="285" t="s">
        <v>68</v>
      </c>
      <c r="B301" s="285">
        <v>2019</v>
      </c>
      <c r="C301" s="285">
        <v>10705.1</v>
      </c>
      <c r="D301" s="286">
        <v>186605.03927455191</v>
      </c>
      <c r="E301" s="285">
        <v>4768.2</v>
      </c>
      <c r="F301" s="286">
        <v>829.09</v>
      </c>
      <c r="G301" s="285">
        <v>7049.6</v>
      </c>
      <c r="H301" s="285">
        <v>72643</v>
      </c>
      <c r="I301" s="287">
        <v>0.50800000000000001</v>
      </c>
      <c r="J301" s="288">
        <v>3.1339155432628454E-2</v>
      </c>
    </row>
    <row r="302" spans="1:10" x14ac:dyDescent="0.35">
      <c r="A302" s="285" t="s">
        <v>69</v>
      </c>
      <c r="B302" s="285">
        <v>2019</v>
      </c>
      <c r="C302" s="285">
        <v>4662</v>
      </c>
      <c r="D302" s="286">
        <v>69001.48505922714</v>
      </c>
      <c r="E302" s="285">
        <v>864.2</v>
      </c>
      <c r="F302" s="286">
        <v>346.32</v>
      </c>
      <c r="G302" s="285">
        <v>3909.2</v>
      </c>
      <c r="H302" s="285">
        <v>25263</v>
      </c>
      <c r="I302" s="287">
        <v>0.75</v>
      </c>
      <c r="J302" s="288">
        <v>2.8022500723828545E-2</v>
      </c>
    </row>
    <row r="303" spans="1:10" x14ac:dyDescent="0.35">
      <c r="A303" s="285" t="s">
        <v>70</v>
      </c>
      <c r="B303" s="285">
        <v>2019</v>
      </c>
      <c r="C303" s="285">
        <v>2324.6999999999998</v>
      </c>
      <c r="D303" s="286">
        <v>25492.714140902521</v>
      </c>
      <c r="E303" s="285">
        <v>191.1</v>
      </c>
      <c r="F303" s="286">
        <v>156.27000000000001</v>
      </c>
      <c r="G303" s="285">
        <v>988.5</v>
      </c>
      <c r="H303" s="285">
        <v>12942</v>
      </c>
      <c r="I303" s="287">
        <v>0.48599999999999999</v>
      </c>
      <c r="J303" s="288">
        <v>3.3075601374570558E-2</v>
      </c>
    </row>
    <row r="304" spans="1:10" x14ac:dyDescent="0.35">
      <c r="A304" s="285" t="s">
        <v>71</v>
      </c>
      <c r="B304" s="285">
        <v>2019</v>
      </c>
      <c r="C304" s="285">
        <v>10987.6</v>
      </c>
      <c r="D304" s="286">
        <v>206329.02215365288</v>
      </c>
      <c r="E304" s="285">
        <v>123</v>
      </c>
      <c r="F304" s="286">
        <v>1482.33</v>
      </c>
      <c r="G304" s="285">
        <v>3526.3</v>
      </c>
      <c r="H304" s="285">
        <v>130761</v>
      </c>
      <c r="I304" s="287">
        <v>0.20399999999999999</v>
      </c>
      <c r="J304" s="288">
        <v>2.1640075281468794E-2</v>
      </c>
    </row>
    <row r="305" spans="1:10" x14ac:dyDescent="0.35">
      <c r="A305" s="285" t="s">
        <v>72</v>
      </c>
      <c r="B305" s="285">
        <v>2019</v>
      </c>
      <c r="C305" s="285">
        <v>4541.8999999999996</v>
      </c>
      <c r="D305" s="286">
        <v>66477.158365411888</v>
      </c>
      <c r="E305" s="285">
        <v>928.6</v>
      </c>
      <c r="F305" s="286">
        <v>234.69</v>
      </c>
      <c r="G305" s="285">
        <v>3961.7</v>
      </c>
      <c r="H305" s="285">
        <v>18110</v>
      </c>
      <c r="I305" s="287">
        <v>0.73299999999999998</v>
      </c>
      <c r="J305" s="288">
        <v>2.9309055361549038E-2</v>
      </c>
    </row>
    <row r="306" spans="1:10" x14ac:dyDescent="0.35">
      <c r="A306" s="285" t="s">
        <v>73</v>
      </c>
      <c r="B306" s="285">
        <v>2019</v>
      </c>
      <c r="C306" s="285">
        <v>3640.4</v>
      </c>
      <c r="D306" s="286">
        <v>69229.043228791008</v>
      </c>
      <c r="E306" s="285">
        <v>567.4</v>
      </c>
      <c r="F306" s="286">
        <v>327.18</v>
      </c>
      <c r="G306" s="285">
        <v>3646.5</v>
      </c>
      <c r="H306" s="285">
        <v>20522</v>
      </c>
      <c r="I306" s="287">
        <v>0.78200000000000003</v>
      </c>
      <c r="J306" s="288">
        <v>5.3999999999999999E-2</v>
      </c>
    </row>
    <row r="307" spans="1:10" x14ac:dyDescent="0.35">
      <c r="A307" s="285" t="s">
        <v>74</v>
      </c>
      <c r="B307" s="285">
        <v>2019</v>
      </c>
      <c r="C307" s="285">
        <v>737.2</v>
      </c>
      <c r="D307" s="286">
        <v>6029.5783169226188</v>
      </c>
      <c r="E307" s="285">
        <v>61.6</v>
      </c>
      <c r="F307" s="286">
        <v>26.71</v>
      </c>
      <c r="G307" s="285">
        <v>429.3</v>
      </c>
      <c r="H307" s="285">
        <v>2197</v>
      </c>
      <c r="I307" s="287">
        <v>0.84199999999999997</v>
      </c>
      <c r="J307" s="288">
        <v>6.0895905112478853E-2</v>
      </c>
    </row>
    <row r="308" spans="1:10" x14ac:dyDescent="0.35">
      <c r="A308" s="285" t="s">
        <v>75</v>
      </c>
      <c r="B308" s="285">
        <v>2019</v>
      </c>
      <c r="C308" s="285">
        <v>661.5</v>
      </c>
      <c r="D308" s="286">
        <v>9167.2148739143922</v>
      </c>
      <c r="E308" s="285">
        <v>62.8</v>
      </c>
      <c r="F308" s="286">
        <v>28.38</v>
      </c>
      <c r="G308" s="285">
        <v>387.6</v>
      </c>
      <c r="H308" s="285">
        <v>2098</v>
      </c>
      <c r="I308" s="287">
        <v>0.98299999999999998</v>
      </c>
      <c r="J308" s="288">
        <v>4.1097684775845661E-2</v>
      </c>
    </row>
    <row r="309" spans="1:10" x14ac:dyDescent="0.35">
      <c r="A309" s="285" t="s">
        <v>76</v>
      </c>
      <c r="B309" s="285">
        <v>2019</v>
      </c>
      <c r="C309" s="285">
        <v>1667.7</v>
      </c>
      <c r="D309" s="286">
        <v>19309.923563623594</v>
      </c>
      <c r="E309" s="285">
        <v>70.3</v>
      </c>
      <c r="F309" s="286">
        <v>114.99</v>
      </c>
      <c r="G309" s="285">
        <v>651.9</v>
      </c>
      <c r="H309" s="285">
        <v>9514</v>
      </c>
      <c r="I309" s="287">
        <v>0.46600000000000003</v>
      </c>
      <c r="J309" s="288">
        <v>2.2920119869592508E-2</v>
      </c>
    </row>
    <row r="310" spans="1:10" x14ac:dyDescent="0.35">
      <c r="A310" s="285" t="s">
        <v>1</v>
      </c>
      <c r="B310" s="285">
        <v>2020</v>
      </c>
      <c r="C310" s="285">
        <v>1151.7</v>
      </c>
      <c r="D310" s="286">
        <v>14720.045640749307</v>
      </c>
      <c r="E310" s="285">
        <v>155.1</v>
      </c>
      <c r="F310" s="286">
        <v>83.42</v>
      </c>
      <c r="G310" s="285">
        <v>923.2</v>
      </c>
      <c r="H310" s="285">
        <v>5269</v>
      </c>
      <c r="I310" s="287">
        <v>0.79300000000000004</v>
      </c>
      <c r="J310" s="288">
        <v>3.4017131561607732E-2</v>
      </c>
    </row>
    <row r="311" spans="1:10" x14ac:dyDescent="0.35">
      <c r="A311" s="285" t="s">
        <v>2</v>
      </c>
      <c r="B311" s="285">
        <v>2020</v>
      </c>
      <c r="C311" s="285">
        <v>4660.3999999999996</v>
      </c>
      <c r="D311" s="286">
        <v>87252.835212663442</v>
      </c>
      <c r="E311" s="285">
        <v>49.4</v>
      </c>
      <c r="F311" s="286">
        <v>566.54999999999995</v>
      </c>
      <c r="G311" s="285">
        <v>1363.8</v>
      </c>
      <c r="H311" s="285">
        <v>60225</v>
      </c>
      <c r="I311" s="287">
        <v>0.17199999999999999</v>
      </c>
      <c r="J311" s="288">
        <v>1.62624490339651E-2</v>
      </c>
    </row>
    <row r="312" spans="1:10" x14ac:dyDescent="0.35">
      <c r="A312" s="285" t="s">
        <v>3</v>
      </c>
      <c r="B312" s="285">
        <v>2020</v>
      </c>
      <c r="C312" s="285">
        <v>25034.400000000001</v>
      </c>
      <c r="D312" s="286">
        <v>445575.84617828357</v>
      </c>
      <c r="E312" s="285">
        <v>2883.2</v>
      </c>
      <c r="F312" s="286">
        <v>2381.6999999999998</v>
      </c>
      <c r="G312" s="285">
        <v>8132.2</v>
      </c>
      <c r="H312" s="285">
        <v>223309</v>
      </c>
      <c r="I312" s="287">
        <v>0.23599999999999999</v>
      </c>
      <c r="J312" s="288">
        <v>2.8435108816936606E-2</v>
      </c>
    </row>
    <row r="313" spans="1:10" x14ac:dyDescent="0.35">
      <c r="A313" s="285" t="s">
        <v>4</v>
      </c>
      <c r="B313" s="285">
        <v>2020</v>
      </c>
      <c r="C313" s="285">
        <v>78000</v>
      </c>
      <c r="D313" s="286">
        <v>2473686.7585213631</v>
      </c>
      <c r="E313" s="285">
        <v>19816.5</v>
      </c>
      <c r="F313" s="286">
        <v>7137.18</v>
      </c>
      <c r="G313" s="285">
        <v>80278.2</v>
      </c>
      <c r="H313" s="285">
        <v>479365</v>
      </c>
      <c r="I313" s="287">
        <v>0.66600000000000004</v>
      </c>
      <c r="J313" s="288">
        <v>2.4116841181442094E-2</v>
      </c>
    </row>
    <row r="314" spans="1:10" x14ac:dyDescent="0.35">
      <c r="A314" s="285" t="s">
        <v>5</v>
      </c>
      <c r="B314" s="285">
        <v>2020</v>
      </c>
      <c r="C314" s="285">
        <v>66222.399999999994</v>
      </c>
      <c r="D314" s="286">
        <v>1801634.1086714314</v>
      </c>
      <c r="E314" s="285">
        <v>20597.2</v>
      </c>
      <c r="F314" s="286">
        <v>5370.6</v>
      </c>
      <c r="G314" s="285">
        <v>75516.5</v>
      </c>
      <c r="H314" s="285">
        <v>432280</v>
      </c>
      <c r="I314" s="287">
        <v>0.67</v>
      </c>
      <c r="J314" s="288">
        <v>3.5146582057241325E-2</v>
      </c>
    </row>
    <row r="315" spans="1:10" x14ac:dyDescent="0.35">
      <c r="A315" s="285" t="s">
        <v>6</v>
      </c>
      <c r="B315" s="285">
        <v>2020</v>
      </c>
      <c r="C315" s="285">
        <v>940.8</v>
      </c>
      <c r="D315" s="286">
        <v>9280.8354136301568</v>
      </c>
      <c r="E315" s="285">
        <v>333.4</v>
      </c>
      <c r="F315" s="286">
        <v>26.82</v>
      </c>
      <c r="G315" s="285">
        <v>809.7</v>
      </c>
      <c r="H315" s="285">
        <v>1855</v>
      </c>
      <c r="I315" s="287">
        <v>0.96199999999999997</v>
      </c>
      <c r="J315" s="288">
        <v>0.10856102003642995</v>
      </c>
    </row>
    <row r="316" spans="1:10" x14ac:dyDescent="0.35">
      <c r="A316" s="285" t="s">
        <v>7</v>
      </c>
      <c r="B316" s="285">
        <v>2020</v>
      </c>
      <c r="C316" s="285">
        <v>2757.1</v>
      </c>
      <c r="D316" s="286">
        <v>52968.385906643314</v>
      </c>
      <c r="E316" s="285">
        <v>50</v>
      </c>
      <c r="F316" s="286">
        <v>255.3</v>
      </c>
      <c r="G316" s="285">
        <v>1128.0999999999999</v>
      </c>
      <c r="H316" s="285">
        <v>25065</v>
      </c>
      <c r="I316" s="287">
        <v>0.24199999999999999</v>
      </c>
      <c r="J316" s="288">
        <v>2.6828763847416545E-2</v>
      </c>
    </row>
    <row r="317" spans="1:10" x14ac:dyDescent="0.35">
      <c r="A317" s="285" t="s">
        <v>8</v>
      </c>
      <c r="B317" s="285">
        <v>2020</v>
      </c>
      <c r="C317" s="285">
        <v>1859.4</v>
      </c>
      <c r="D317" s="286">
        <v>18114.69908509947</v>
      </c>
      <c r="E317" s="285">
        <v>275.5</v>
      </c>
      <c r="F317" s="286">
        <v>48.26</v>
      </c>
      <c r="G317" s="285">
        <v>1026</v>
      </c>
      <c r="H317" s="285">
        <v>3903</v>
      </c>
      <c r="I317" s="287">
        <v>0.91900000000000004</v>
      </c>
      <c r="J317" s="288">
        <v>5.8390846349437038E-2</v>
      </c>
    </row>
    <row r="318" spans="1:10" x14ac:dyDescent="0.35">
      <c r="A318" s="285" t="s">
        <v>9</v>
      </c>
      <c r="B318" s="285">
        <v>2020</v>
      </c>
      <c r="C318" s="285">
        <v>1442.9</v>
      </c>
      <c r="D318" s="286">
        <v>38959.636806884075</v>
      </c>
      <c r="E318" s="285">
        <v>27.2</v>
      </c>
      <c r="F318" s="286">
        <v>164.95</v>
      </c>
      <c r="G318" s="285">
        <v>929.4</v>
      </c>
      <c r="H318" s="285">
        <v>10633</v>
      </c>
      <c r="I318" s="287">
        <v>0.41199999999999998</v>
      </c>
      <c r="J318" s="288">
        <v>2.672358063657445E-2</v>
      </c>
    </row>
    <row r="319" spans="1:10" x14ac:dyDescent="0.35">
      <c r="A319" s="285" t="s">
        <v>10</v>
      </c>
      <c r="B319" s="285">
        <v>2020</v>
      </c>
      <c r="C319" s="285">
        <v>2297.8000000000002</v>
      </c>
      <c r="D319" s="286">
        <v>18795.302414990121</v>
      </c>
      <c r="E319" s="285">
        <v>41.6</v>
      </c>
      <c r="F319" s="286">
        <v>115.34</v>
      </c>
      <c r="G319" s="285">
        <v>450</v>
      </c>
      <c r="H319" s="285">
        <v>7692</v>
      </c>
      <c r="I319" s="287">
        <v>0.41299999999999998</v>
      </c>
      <c r="J319" s="288">
        <v>3.138797760292035E-2</v>
      </c>
    </row>
    <row r="320" spans="1:10" x14ac:dyDescent="0.35">
      <c r="A320" s="285" t="s">
        <v>11</v>
      </c>
      <c r="B320" s="285">
        <v>2020</v>
      </c>
      <c r="C320" s="285">
        <v>1674.8</v>
      </c>
      <c r="D320" s="286">
        <v>29735.251064614262</v>
      </c>
      <c r="E320" s="285">
        <v>98.5</v>
      </c>
      <c r="F320" s="286">
        <v>136.22</v>
      </c>
      <c r="G320" s="285">
        <v>933.5</v>
      </c>
      <c r="H320" s="285">
        <v>9973</v>
      </c>
      <c r="I320" s="287">
        <v>0.69799999999999995</v>
      </c>
      <c r="J320" s="288">
        <v>3.5720522187375613E-2</v>
      </c>
    </row>
    <row r="321" spans="1:10" x14ac:dyDescent="0.35">
      <c r="A321" s="285" t="s">
        <v>12</v>
      </c>
      <c r="B321" s="285">
        <v>2020</v>
      </c>
      <c r="C321" s="285">
        <v>29683.599999999999</v>
      </c>
      <c r="D321" s="286">
        <v>650230.99068307842</v>
      </c>
      <c r="E321" s="285">
        <v>239.9</v>
      </c>
      <c r="F321" s="286">
        <v>3220.78</v>
      </c>
      <c r="G321" s="285">
        <v>6464.2</v>
      </c>
      <c r="H321" s="285">
        <v>408510</v>
      </c>
      <c r="I321" s="287">
        <v>8.7999999999999995E-2</v>
      </c>
      <c r="J321" s="288">
        <v>2.1966556459816874E-2</v>
      </c>
    </row>
    <row r="322" spans="1:10" x14ac:dyDescent="0.35">
      <c r="A322" s="285" t="s">
        <v>13</v>
      </c>
      <c r="B322" s="285">
        <v>2020</v>
      </c>
      <c r="C322" s="285">
        <v>5663.3</v>
      </c>
      <c r="D322" s="286">
        <v>136084.99112764149</v>
      </c>
      <c r="E322" s="285">
        <v>4085.1</v>
      </c>
      <c r="F322" s="286">
        <v>576.08000000000004</v>
      </c>
      <c r="G322" s="285">
        <v>4185.5</v>
      </c>
      <c r="H322" s="285">
        <v>33048</v>
      </c>
      <c r="I322" s="287">
        <v>0.64400000000000002</v>
      </c>
      <c r="J322" s="288">
        <v>2.0723450135784211E-2</v>
      </c>
    </row>
    <row r="323" spans="1:10" x14ac:dyDescent="0.35">
      <c r="A323" s="285" t="s">
        <v>14</v>
      </c>
      <c r="B323" s="285">
        <v>2020</v>
      </c>
      <c r="C323" s="285">
        <v>1387.5</v>
      </c>
      <c r="D323" s="286">
        <v>15750.467820316815</v>
      </c>
      <c r="E323" s="285">
        <v>116.5</v>
      </c>
      <c r="F323" s="286">
        <v>62.3</v>
      </c>
      <c r="G323" s="285">
        <v>679.9</v>
      </c>
      <c r="H323" s="285">
        <v>4983</v>
      </c>
      <c r="I323" s="287">
        <v>0.83799999999999997</v>
      </c>
      <c r="J323" s="288">
        <v>3.3224189568752893E-2</v>
      </c>
    </row>
    <row r="324" spans="1:10" x14ac:dyDescent="0.35">
      <c r="A324" s="285" t="s">
        <v>15</v>
      </c>
      <c r="B324" s="285">
        <v>2020</v>
      </c>
      <c r="C324" s="285">
        <v>6173</v>
      </c>
      <c r="D324" s="286">
        <v>70585.538082571715</v>
      </c>
      <c r="E324" s="285">
        <v>281.10000000000002</v>
      </c>
      <c r="F324" s="286">
        <v>226.71</v>
      </c>
      <c r="G324" s="285">
        <v>2820.9</v>
      </c>
      <c r="H324" s="285">
        <v>24700</v>
      </c>
      <c r="I324" s="287">
        <v>0.57599999999999996</v>
      </c>
      <c r="J324" s="288">
        <v>3.1860870691155091E-2</v>
      </c>
    </row>
    <row r="325" spans="1:10" x14ac:dyDescent="0.35">
      <c r="A325" s="285" t="s">
        <v>16</v>
      </c>
      <c r="B325" s="285">
        <v>2020</v>
      </c>
      <c r="C325" s="285">
        <v>172.6</v>
      </c>
      <c r="D325" s="286">
        <v>2810.733087002317</v>
      </c>
      <c r="E325" s="285">
        <v>21.7</v>
      </c>
      <c r="F325" s="286">
        <v>16.29</v>
      </c>
      <c r="G325" s="285">
        <v>142.6</v>
      </c>
      <c r="H325" s="285">
        <v>762</v>
      </c>
      <c r="I325" s="287">
        <v>1</v>
      </c>
      <c r="J325" s="288">
        <v>2.8755182311044986E-2</v>
      </c>
    </row>
    <row r="326" spans="1:10" x14ac:dyDescent="0.35">
      <c r="A326" s="285" t="s">
        <v>17</v>
      </c>
      <c r="B326" s="285">
        <v>2020</v>
      </c>
      <c r="C326" s="285">
        <v>1405.2</v>
      </c>
      <c r="D326" s="286">
        <v>33619.704703222917</v>
      </c>
      <c r="E326" s="285">
        <v>197.9</v>
      </c>
      <c r="F326" s="286">
        <v>67.47</v>
      </c>
      <c r="G326" s="285">
        <v>956.4</v>
      </c>
      <c r="H326" s="285">
        <v>5404</v>
      </c>
      <c r="I326" s="287">
        <v>0.72399999999999998</v>
      </c>
      <c r="J326" s="288">
        <v>4.2365582578025723E-2</v>
      </c>
    </row>
    <row r="327" spans="1:10" x14ac:dyDescent="0.35">
      <c r="A327" s="285" t="s">
        <v>18</v>
      </c>
      <c r="B327" s="285">
        <v>2020</v>
      </c>
      <c r="C327" s="285">
        <v>23101.9</v>
      </c>
      <c r="D327" s="286">
        <v>547299.77054815227</v>
      </c>
      <c r="E327" s="285">
        <v>10178.799999999999</v>
      </c>
      <c r="F327" s="286">
        <v>951.31</v>
      </c>
      <c r="G327" s="285">
        <v>27701.599999999999</v>
      </c>
      <c r="H327" s="285">
        <v>102266</v>
      </c>
      <c r="I327" s="287">
        <v>0.77100000000000002</v>
      </c>
      <c r="J327" s="288">
        <v>3.8476036761153354E-2</v>
      </c>
    </row>
    <row r="328" spans="1:10" x14ac:dyDescent="0.35">
      <c r="A328" s="285" t="s">
        <v>19</v>
      </c>
      <c r="B328" s="285">
        <v>2020</v>
      </c>
      <c r="C328" s="285">
        <v>12669.8</v>
      </c>
      <c r="D328" s="286">
        <v>295878.54820319539</v>
      </c>
      <c r="E328" s="285">
        <v>3117.7</v>
      </c>
      <c r="F328" s="286">
        <v>680.11</v>
      </c>
      <c r="G328" s="285">
        <v>13514.8</v>
      </c>
      <c r="H328" s="285">
        <v>59126</v>
      </c>
      <c r="I328" s="287">
        <v>0.63400000000000001</v>
      </c>
      <c r="J328" s="288">
        <v>3.9028803593922447E-2</v>
      </c>
    </row>
    <row r="329" spans="1:10" x14ac:dyDescent="0.35">
      <c r="A329" s="285" t="s">
        <v>20</v>
      </c>
      <c r="B329" s="285">
        <v>2020</v>
      </c>
      <c r="C329" s="285">
        <v>1887.9</v>
      </c>
      <c r="D329" s="286">
        <v>29986.44238391086</v>
      </c>
      <c r="E329" s="285">
        <v>39.9</v>
      </c>
      <c r="F329" s="286">
        <v>147.37</v>
      </c>
      <c r="G329" s="285">
        <v>852.5</v>
      </c>
      <c r="H329" s="285">
        <v>14977</v>
      </c>
      <c r="I329" s="287">
        <v>0.39600000000000002</v>
      </c>
      <c r="J329" s="288">
        <v>3.6671905198960499E-2</v>
      </c>
    </row>
    <row r="330" spans="1:10" x14ac:dyDescent="0.35">
      <c r="A330" s="285" t="s">
        <v>21</v>
      </c>
      <c r="B330" s="285">
        <v>2020</v>
      </c>
      <c r="C330" s="285">
        <v>957.4</v>
      </c>
      <c r="D330" s="286">
        <v>12167.0412318217</v>
      </c>
      <c r="E330" s="285">
        <v>105.3</v>
      </c>
      <c r="F330" s="286">
        <v>68.41</v>
      </c>
      <c r="G330" s="285">
        <v>762.7</v>
      </c>
      <c r="H330" s="285">
        <v>5360</v>
      </c>
      <c r="I330" s="287">
        <v>0.749</v>
      </c>
      <c r="J330" s="288">
        <v>4.8037851377678985E-2</v>
      </c>
    </row>
    <row r="331" spans="1:10" x14ac:dyDescent="0.35">
      <c r="A331" s="285" t="s">
        <v>22</v>
      </c>
      <c r="B331" s="285">
        <v>2020</v>
      </c>
      <c r="C331" s="285">
        <v>2973.7</v>
      </c>
      <c r="D331" s="286">
        <v>33242.591063133572</v>
      </c>
      <c r="E331" s="285">
        <v>105</v>
      </c>
      <c r="F331" s="286">
        <v>217.63</v>
      </c>
      <c r="G331" s="285">
        <v>532.4</v>
      </c>
      <c r="H331" s="285">
        <v>22077</v>
      </c>
      <c r="I331" s="287">
        <v>0.23499999999999999</v>
      </c>
      <c r="J331" s="288">
        <v>1.8099165708620194E-2</v>
      </c>
    </row>
    <row r="332" spans="1:10" x14ac:dyDescent="0.35">
      <c r="A332" s="285" t="s">
        <v>23</v>
      </c>
      <c r="B332" s="285">
        <v>2020</v>
      </c>
      <c r="C332" s="285">
        <v>1861.5</v>
      </c>
      <c r="D332" s="286">
        <v>28849.143614671055</v>
      </c>
      <c r="E332" s="285">
        <v>332.9</v>
      </c>
      <c r="F332" s="286">
        <v>84.03</v>
      </c>
      <c r="G332" s="285">
        <v>1552.7</v>
      </c>
      <c r="H332" s="285">
        <v>8819</v>
      </c>
      <c r="I332" s="287">
        <v>0.64100000000000001</v>
      </c>
      <c r="J332" s="288">
        <v>4.8018315054152695E-2</v>
      </c>
    </row>
    <row r="333" spans="1:10" x14ac:dyDescent="0.35">
      <c r="A333" s="285" t="s">
        <v>24</v>
      </c>
      <c r="B333" s="285">
        <v>2020</v>
      </c>
      <c r="C333" s="285">
        <v>3114.8</v>
      </c>
      <c r="D333" s="286">
        <v>63902.580660851017</v>
      </c>
      <c r="E333" s="285">
        <v>245.6</v>
      </c>
      <c r="F333" s="286">
        <v>149.61000000000001</v>
      </c>
      <c r="G333" s="285">
        <v>3679.4</v>
      </c>
      <c r="H333" s="285">
        <v>12553</v>
      </c>
      <c r="I333" s="287">
        <v>0.753</v>
      </c>
      <c r="J333" s="288">
        <v>5.4640569237248603E-2</v>
      </c>
    </row>
    <row r="334" spans="1:10" x14ac:dyDescent="0.35">
      <c r="A334" s="285" t="s">
        <v>25</v>
      </c>
      <c r="B334" s="285">
        <v>2020</v>
      </c>
      <c r="C334" s="285">
        <v>2987.5</v>
      </c>
      <c r="D334" s="286">
        <v>70298.165192133602</v>
      </c>
      <c r="E334" s="285">
        <v>496.9</v>
      </c>
      <c r="F334" s="286">
        <v>159.31</v>
      </c>
      <c r="G334" s="285">
        <v>4076.2</v>
      </c>
      <c r="H334" s="285">
        <v>15929</v>
      </c>
      <c r="I334" s="287">
        <v>0.79400000000000004</v>
      </c>
      <c r="J334" s="288">
        <v>4.7973016270629477E-2</v>
      </c>
    </row>
    <row r="335" spans="1:10" x14ac:dyDescent="0.35">
      <c r="A335" s="285" t="s">
        <v>26</v>
      </c>
      <c r="B335" s="285">
        <v>2020</v>
      </c>
      <c r="C335" s="285">
        <v>1012.7</v>
      </c>
      <c r="D335" s="286">
        <v>18402.83265714455</v>
      </c>
      <c r="E335" s="285">
        <v>89.8</v>
      </c>
      <c r="F335" s="286">
        <v>61.79</v>
      </c>
      <c r="G335" s="285">
        <v>936.7</v>
      </c>
      <c r="H335" s="285">
        <v>5837</v>
      </c>
      <c r="I335" s="287">
        <v>0.79600000000000004</v>
      </c>
      <c r="J335" s="288">
        <v>4.201094815120849E-2</v>
      </c>
    </row>
    <row r="336" spans="1:10" x14ac:dyDescent="0.35">
      <c r="A336" s="285" t="s">
        <v>27</v>
      </c>
      <c r="B336" s="285">
        <v>2020</v>
      </c>
      <c r="C336" s="285">
        <v>2958.4</v>
      </c>
      <c r="D336" s="286">
        <v>60229.258636482948</v>
      </c>
      <c r="E336" s="285">
        <v>262.60000000000002</v>
      </c>
      <c r="F336" s="286">
        <v>330.38</v>
      </c>
      <c r="G336" s="285">
        <v>1531.1</v>
      </c>
      <c r="H336" s="285">
        <v>23520</v>
      </c>
      <c r="I336" s="287">
        <v>0.51700000000000002</v>
      </c>
      <c r="J336" s="288">
        <v>4.7094347618795405E-2</v>
      </c>
    </row>
    <row r="337" spans="1:10" x14ac:dyDescent="0.35">
      <c r="A337" s="285" t="s">
        <v>28</v>
      </c>
      <c r="B337" s="285">
        <v>2020</v>
      </c>
      <c r="C337" s="285">
        <v>737.7</v>
      </c>
      <c r="D337" s="286">
        <v>12839.570490597736</v>
      </c>
      <c r="E337" s="285">
        <v>87.2</v>
      </c>
      <c r="F337" s="286">
        <v>44.5</v>
      </c>
      <c r="G337" s="285">
        <v>714</v>
      </c>
      <c r="H337" s="285">
        <v>3285</v>
      </c>
      <c r="I337" s="287">
        <v>0.86899999999999999</v>
      </c>
      <c r="J337" s="288">
        <v>4.3010752688172046E-2</v>
      </c>
    </row>
    <row r="338" spans="1:10" x14ac:dyDescent="0.35">
      <c r="A338" s="285" t="s">
        <v>29</v>
      </c>
      <c r="B338" s="285">
        <v>2020</v>
      </c>
      <c r="C338" s="285">
        <v>5881.4</v>
      </c>
      <c r="D338" s="286">
        <v>108847.19524940821</v>
      </c>
      <c r="E338" s="285">
        <v>590.79999999999995</v>
      </c>
      <c r="F338" s="286">
        <v>545.05999999999995</v>
      </c>
      <c r="G338" s="285">
        <v>4576.8</v>
      </c>
      <c r="H338" s="285">
        <v>52112</v>
      </c>
      <c r="I338" s="287">
        <v>0.50900000000000001</v>
      </c>
      <c r="J338" s="288">
        <v>3.2912451591447886E-2</v>
      </c>
    </row>
    <row r="339" spans="1:10" x14ac:dyDescent="0.35">
      <c r="A339" s="285" t="s">
        <v>30</v>
      </c>
      <c r="B339" s="285">
        <v>2020</v>
      </c>
      <c r="C339" s="285">
        <v>5404.1</v>
      </c>
      <c r="D339" s="286">
        <v>98158.394644030632</v>
      </c>
      <c r="E339" s="285">
        <v>141.9</v>
      </c>
      <c r="F339" s="286">
        <v>500.8</v>
      </c>
      <c r="G339" s="285">
        <v>1692</v>
      </c>
      <c r="H339" s="285">
        <v>60583</v>
      </c>
      <c r="I339" s="287">
        <v>0.189</v>
      </c>
      <c r="J339" s="288">
        <v>2.7669233803474486E-2</v>
      </c>
    </row>
    <row r="340" spans="1:10" x14ac:dyDescent="0.35">
      <c r="A340" s="285" t="s">
        <v>31</v>
      </c>
      <c r="B340" s="285">
        <v>2020</v>
      </c>
      <c r="C340" s="285">
        <v>628.4</v>
      </c>
      <c r="D340" s="286">
        <v>15431.270274378223</v>
      </c>
      <c r="E340" s="285">
        <v>9.8000000000000007</v>
      </c>
      <c r="F340" s="286">
        <v>22.5</v>
      </c>
      <c r="G340" s="285">
        <v>661.4</v>
      </c>
      <c r="H340" s="285">
        <v>2340</v>
      </c>
      <c r="I340" s="287">
        <v>0.84799999999999998</v>
      </c>
      <c r="J340" s="288">
        <v>5.6249803267336161E-2</v>
      </c>
    </row>
    <row r="341" spans="1:10" x14ac:dyDescent="0.35">
      <c r="A341" s="285" t="s">
        <v>32</v>
      </c>
      <c r="B341" s="285">
        <v>2020</v>
      </c>
      <c r="C341" s="285">
        <v>14197.5</v>
      </c>
      <c r="D341" s="286">
        <v>273250.52538411971</v>
      </c>
      <c r="E341" s="285">
        <v>3979.1</v>
      </c>
      <c r="F341" s="286">
        <v>1185.2</v>
      </c>
      <c r="G341" s="285">
        <v>13319.7</v>
      </c>
      <c r="H341" s="285">
        <v>103236</v>
      </c>
      <c r="I341" s="287">
        <v>0.629</v>
      </c>
      <c r="J341" s="288">
        <v>3.580980090098989E-2</v>
      </c>
    </row>
    <row r="342" spans="1:10" x14ac:dyDescent="0.35">
      <c r="A342" s="285" t="s">
        <v>33</v>
      </c>
      <c r="B342" s="285">
        <v>2020</v>
      </c>
      <c r="C342" s="285">
        <v>1116.7</v>
      </c>
      <c r="D342" s="286">
        <v>32415.453514705445</v>
      </c>
      <c r="E342" s="285">
        <v>167.7</v>
      </c>
      <c r="F342" s="286">
        <v>136.72</v>
      </c>
      <c r="G342" s="285">
        <v>1041.5</v>
      </c>
      <c r="H342" s="285">
        <v>6515</v>
      </c>
      <c r="I342" s="287">
        <v>0.78100000000000003</v>
      </c>
      <c r="J342" s="288">
        <v>1.5586236441882582E-2</v>
      </c>
    </row>
    <row r="343" spans="1:10" x14ac:dyDescent="0.35">
      <c r="A343" s="285" t="s">
        <v>34</v>
      </c>
      <c r="B343" s="285">
        <v>2020</v>
      </c>
      <c r="C343" s="285">
        <v>8687.6</v>
      </c>
      <c r="D343" s="286">
        <v>179581.22876281041</v>
      </c>
      <c r="E343" s="285">
        <v>232.1</v>
      </c>
      <c r="F343" s="286">
        <v>967.48</v>
      </c>
      <c r="G343" s="285">
        <v>4803.8</v>
      </c>
      <c r="H343" s="285">
        <v>89930</v>
      </c>
      <c r="I343" s="287">
        <v>0.32500000000000001</v>
      </c>
      <c r="J343" s="288">
        <v>2.9090553857561124E-2</v>
      </c>
    </row>
    <row r="344" spans="1:10" x14ac:dyDescent="0.35">
      <c r="A344" s="285" t="s">
        <v>35</v>
      </c>
      <c r="B344" s="285">
        <v>2020</v>
      </c>
      <c r="C344" s="285">
        <v>1458.9</v>
      </c>
      <c r="D344" s="286">
        <v>25130.359382607701</v>
      </c>
      <c r="E344" s="285">
        <v>94.4</v>
      </c>
      <c r="F344" s="286">
        <v>165.19</v>
      </c>
      <c r="G344" s="285">
        <v>845.1</v>
      </c>
      <c r="H344" s="285">
        <v>7676</v>
      </c>
      <c r="I344" s="287">
        <v>0.67200000000000004</v>
      </c>
      <c r="J344" s="288">
        <v>1.3300599305805677E-2</v>
      </c>
    </row>
    <row r="345" spans="1:10" x14ac:dyDescent="0.35">
      <c r="A345" s="285" t="s">
        <v>36</v>
      </c>
      <c r="B345" s="285">
        <v>2020</v>
      </c>
      <c r="C345" s="285">
        <v>868.4</v>
      </c>
      <c r="D345" s="286">
        <v>16704.446719874781</v>
      </c>
      <c r="E345" s="285">
        <v>664.7</v>
      </c>
      <c r="F345" s="286">
        <v>22.02</v>
      </c>
      <c r="G345" s="285">
        <v>1098.4000000000001</v>
      </c>
      <c r="H345" s="285">
        <v>3541</v>
      </c>
      <c r="I345" s="287">
        <v>0.97699999999999998</v>
      </c>
      <c r="J345" s="288">
        <v>7.1124519568541558E-2</v>
      </c>
    </row>
    <row r="346" spans="1:10" x14ac:dyDescent="0.35">
      <c r="A346" s="285" t="s">
        <v>37</v>
      </c>
      <c r="B346" s="285">
        <v>2020</v>
      </c>
      <c r="C346" s="285">
        <v>7079.3</v>
      </c>
      <c r="D346" s="286">
        <v>146853.00094577283</v>
      </c>
      <c r="E346" s="285">
        <v>1650.7</v>
      </c>
      <c r="F346" s="286">
        <v>551.76</v>
      </c>
      <c r="G346" s="285">
        <v>6393.6</v>
      </c>
      <c r="H346" s="285">
        <v>58867</v>
      </c>
      <c r="I346" s="287">
        <v>0.48699999999999999</v>
      </c>
      <c r="J346" s="288">
        <v>3.1739034604364072E-2</v>
      </c>
    </row>
    <row r="347" spans="1:10" x14ac:dyDescent="0.35">
      <c r="A347" s="285" t="s">
        <v>38</v>
      </c>
      <c r="B347" s="285">
        <v>2020</v>
      </c>
      <c r="C347" s="285">
        <v>485.7</v>
      </c>
      <c r="D347" s="286">
        <v>4310.8643304374891</v>
      </c>
      <c r="E347" s="285">
        <v>67.099999999999994</v>
      </c>
      <c r="F347" s="286">
        <v>16.2</v>
      </c>
      <c r="G347" s="285">
        <v>468.9</v>
      </c>
      <c r="H347" s="285">
        <v>1783</v>
      </c>
      <c r="I347" s="287">
        <v>0.94099999999999995</v>
      </c>
      <c r="J347" s="288">
        <v>7.5465235757506327E-2</v>
      </c>
    </row>
    <row r="348" spans="1:10" x14ac:dyDescent="0.35">
      <c r="A348" s="285" t="s">
        <v>39</v>
      </c>
      <c r="B348" s="285">
        <v>2020</v>
      </c>
      <c r="C348" s="285">
        <v>4792.7</v>
      </c>
      <c r="D348" s="286">
        <v>93056.086423602363</v>
      </c>
      <c r="E348" s="285">
        <v>1024.2</v>
      </c>
      <c r="F348" s="286">
        <v>324.35000000000002</v>
      </c>
      <c r="G348" s="285">
        <v>4372.1000000000004</v>
      </c>
      <c r="H348" s="285">
        <v>30106</v>
      </c>
      <c r="I348" s="287">
        <v>0.65600000000000003</v>
      </c>
      <c r="J348" s="288">
        <v>4.0275862068965426E-2</v>
      </c>
    </row>
    <row r="349" spans="1:10" x14ac:dyDescent="0.35">
      <c r="A349" s="285" t="s">
        <v>40</v>
      </c>
      <c r="B349" s="285">
        <v>2020</v>
      </c>
      <c r="C349" s="285">
        <v>1010.1</v>
      </c>
      <c r="D349" s="286">
        <v>9287.0880750393226</v>
      </c>
      <c r="E349" s="285">
        <v>179.7</v>
      </c>
      <c r="F349" s="286">
        <v>41.96</v>
      </c>
      <c r="G349" s="285">
        <v>629.5</v>
      </c>
      <c r="H349" s="285">
        <v>2499</v>
      </c>
      <c r="I349" s="287">
        <v>0.98199999999999998</v>
      </c>
      <c r="J349" s="288">
        <v>5.7865130768024041E-2</v>
      </c>
    </row>
    <row r="350" spans="1:10" x14ac:dyDescent="0.35">
      <c r="A350" s="285" t="s">
        <v>41</v>
      </c>
      <c r="B350" s="285">
        <v>2020</v>
      </c>
      <c r="C350" s="285">
        <v>1141.9000000000001</v>
      </c>
      <c r="D350" s="286">
        <v>23316.01067248897</v>
      </c>
      <c r="E350" s="285">
        <v>25.8</v>
      </c>
      <c r="F350" s="286">
        <v>101.38</v>
      </c>
      <c r="G350" s="285">
        <v>524.29999999999995</v>
      </c>
      <c r="H350" s="285">
        <v>6955</v>
      </c>
      <c r="I350" s="287">
        <v>0.504</v>
      </c>
      <c r="J350" s="288">
        <v>3.3243163446883529E-2</v>
      </c>
    </row>
    <row r="351" spans="1:10" x14ac:dyDescent="0.35">
      <c r="A351" s="285" t="s">
        <v>42</v>
      </c>
      <c r="B351" s="285">
        <v>2020</v>
      </c>
      <c r="C351" s="285">
        <v>2627.2</v>
      </c>
      <c r="D351" s="286">
        <v>74355.235014573394</v>
      </c>
      <c r="E351" s="285">
        <v>160.19999999999999</v>
      </c>
      <c r="F351" s="286">
        <v>280.33</v>
      </c>
      <c r="G351" s="285">
        <v>2297.1999999999998</v>
      </c>
      <c r="H351" s="285">
        <v>15277</v>
      </c>
      <c r="I351" s="287">
        <v>0.71</v>
      </c>
      <c r="J351" s="288">
        <v>1.7415969006338655E-2</v>
      </c>
    </row>
    <row r="352" spans="1:10" x14ac:dyDescent="0.35">
      <c r="A352" s="285" t="s">
        <v>43</v>
      </c>
      <c r="B352" s="285">
        <v>2020</v>
      </c>
      <c r="C352" s="285">
        <v>4206.3</v>
      </c>
      <c r="D352" s="286">
        <v>66466.829072781475</v>
      </c>
      <c r="E352" s="285">
        <v>347.2</v>
      </c>
      <c r="F352" s="286">
        <v>372.31</v>
      </c>
      <c r="G352" s="285">
        <v>2169.5</v>
      </c>
      <c r="H352" s="285">
        <v>26867</v>
      </c>
      <c r="I352" s="287">
        <v>0.54200000000000004</v>
      </c>
      <c r="J352" s="288">
        <v>4.0912314583588495E-2</v>
      </c>
    </row>
    <row r="353" spans="1:10" x14ac:dyDescent="0.35">
      <c r="A353" s="285" t="s">
        <v>44</v>
      </c>
      <c r="B353" s="285">
        <v>2020</v>
      </c>
      <c r="C353" s="285">
        <v>1322.1</v>
      </c>
      <c r="D353" s="286">
        <v>22779.911992449168</v>
      </c>
      <c r="E353" s="285">
        <v>521.20000000000005</v>
      </c>
      <c r="F353" s="286">
        <v>72.12</v>
      </c>
      <c r="G353" s="285">
        <v>914.6</v>
      </c>
      <c r="H353" s="285">
        <v>5401</v>
      </c>
      <c r="I353" s="287">
        <v>0.85399999999999998</v>
      </c>
      <c r="J353" s="288">
        <v>5.0999999999999997E-2</v>
      </c>
    </row>
    <row r="354" spans="1:10" x14ac:dyDescent="0.35">
      <c r="A354" s="285" t="s">
        <v>45</v>
      </c>
      <c r="B354" s="285">
        <v>2020</v>
      </c>
      <c r="C354" s="285">
        <v>1511.8</v>
      </c>
      <c r="D354" s="286">
        <v>22958.169913601447</v>
      </c>
      <c r="E354" s="285">
        <v>493.2</v>
      </c>
      <c r="F354" s="286">
        <v>88.56</v>
      </c>
      <c r="G354" s="285">
        <v>943</v>
      </c>
      <c r="H354" s="285">
        <v>5373</v>
      </c>
      <c r="I354" s="287">
        <v>0.61399999999999999</v>
      </c>
      <c r="J354" s="288">
        <v>2.0246590047991789E-2</v>
      </c>
    </row>
    <row r="355" spans="1:10" x14ac:dyDescent="0.35">
      <c r="A355" s="285" t="s">
        <v>46</v>
      </c>
      <c r="B355" s="285">
        <v>2020</v>
      </c>
      <c r="C355" s="285">
        <v>8911.7000000000007</v>
      </c>
      <c r="D355" s="286">
        <v>183751.56642811952</v>
      </c>
      <c r="E355" s="285">
        <v>224.9</v>
      </c>
      <c r="F355" s="286">
        <v>1000.63</v>
      </c>
      <c r="G355" s="285">
        <v>4156.8</v>
      </c>
      <c r="H355" s="285">
        <v>111478</v>
      </c>
      <c r="I355" s="287">
        <v>0.255</v>
      </c>
      <c r="J355" s="288">
        <v>2.98E-2</v>
      </c>
    </row>
    <row r="356" spans="1:10" x14ac:dyDescent="0.35">
      <c r="A356" s="285" t="s">
        <v>47</v>
      </c>
      <c r="B356" s="285">
        <v>2020</v>
      </c>
      <c r="C356" s="285">
        <v>3140.3</v>
      </c>
      <c r="D356" s="286">
        <v>89897.238785969923</v>
      </c>
      <c r="E356" s="285">
        <v>515.6</v>
      </c>
      <c r="F356" s="286">
        <v>441.79</v>
      </c>
      <c r="G356" s="285">
        <v>3754.3</v>
      </c>
      <c r="H356" s="285">
        <v>31417</v>
      </c>
      <c r="I356" s="287">
        <v>0.69</v>
      </c>
      <c r="J356" s="288">
        <v>3.0975505504461449E-2</v>
      </c>
    </row>
    <row r="357" spans="1:10" x14ac:dyDescent="0.35">
      <c r="A357" s="285" t="s">
        <v>48</v>
      </c>
      <c r="B357" s="285">
        <v>2020</v>
      </c>
      <c r="C357" s="285">
        <v>1584.7</v>
      </c>
      <c r="D357" s="286">
        <v>37517.476992642849</v>
      </c>
      <c r="E357" s="285">
        <v>649.4</v>
      </c>
      <c r="F357" s="286">
        <v>179.84</v>
      </c>
      <c r="G357" s="285">
        <v>1590</v>
      </c>
      <c r="H357" s="285">
        <v>9715</v>
      </c>
      <c r="I357" s="287">
        <v>0.747</v>
      </c>
      <c r="J357" s="288">
        <v>1.645804632022092E-2</v>
      </c>
    </row>
    <row r="358" spans="1:10" x14ac:dyDescent="0.35">
      <c r="A358" s="285" t="s">
        <v>49</v>
      </c>
      <c r="B358" s="285">
        <v>2020</v>
      </c>
      <c r="C358" s="285">
        <v>2183.3000000000002</v>
      </c>
      <c r="D358" s="286">
        <v>43608.657088001077</v>
      </c>
      <c r="E358" s="285">
        <v>467.2</v>
      </c>
      <c r="F358" s="286">
        <v>101.25</v>
      </c>
      <c r="G358" s="285">
        <v>2637.3</v>
      </c>
      <c r="H358" s="285">
        <v>9812</v>
      </c>
      <c r="I358" s="287">
        <v>0.79300000000000004</v>
      </c>
      <c r="J358" s="288">
        <v>3.261093911248715E-2</v>
      </c>
    </row>
    <row r="359" spans="1:10" x14ac:dyDescent="0.35">
      <c r="A359" s="285" t="s">
        <v>50</v>
      </c>
      <c r="B359" s="285">
        <v>2020</v>
      </c>
      <c r="C359" s="285">
        <v>27617</v>
      </c>
      <c r="D359" s="286">
        <v>387617.22227844509</v>
      </c>
      <c r="E359" s="285">
        <v>14993.8</v>
      </c>
      <c r="F359" s="286">
        <v>906.33</v>
      </c>
      <c r="G359" s="285">
        <v>22585.4</v>
      </c>
      <c r="H359" s="285">
        <v>86436</v>
      </c>
      <c r="I359" s="287">
        <v>0.78</v>
      </c>
      <c r="J359" s="288">
        <v>4.21416918458168E-2</v>
      </c>
    </row>
    <row r="360" spans="1:10" x14ac:dyDescent="0.35">
      <c r="A360" s="285" t="s">
        <v>51</v>
      </c>
      <c r="B360" s="285">
        <v>2020</v>
      </c>
      <c r="C360" s="285">
        <v>5643.8</v>
      </c>
      <c r="D360" s="286">
        <v>144117.4508980969</v>
      </c>
      <c r="E360" s="285">
        <v>1417.6</v>
      </c>
      <c r="F360" s="286">
        <v>637.14</v>
      </c>
      <c r="G360" s="285">
        <v>3371.8</v>
      </c>
      <c r="H360" s="285">
        <v>53240</v>
      </c>
      <c r="I360" s="287">
        <v>0.441</v>
      </c>
      <c r="J360" s="288">
        <v>2.7699871709122074E-2</v>
      </c>
    </row>
    <row r="361" spans="1:10" x14ac:dyDescent="0.35">
      <c r="A361" s="285" t="s">
        <v>52</v>
      </c>
      <c r="B361" s="285">
        <v>2020</v>
      </c>
      <c r="C361" s="285">
        <v>5362.5</v>
      </c>
      <c r="D361" s="286">
        <v>91408.384385477111</v>
      </c>
      <c r="E361" s="285">
        <v>925.8</v>
      </c>
      <c r="F361" s="286">
        <v>769.27</v>
      </c>
      <c r="G361" s="285">
        <v>3792</v>
      </c>
      <c r="H361" s="285">
        <v>36422</v>
      </c>
      <c r="I361" s="287">
        <v>0.54300000000000004</v>
      </c>
      <c r="J361" s="288">
        <v>1.355923707361085E-2</v>
      </c>
    </row>
    <row r="362" spans="1:10" x14ac:dyDescent="0.35">
      <c r="A362" s="285" t="s">
        <v>53</v>
      </c>
      <c r="B362" s="285">
        <v>2020</v>
      </c>
      <c r="C362" s="285">
        <v>1589.4</v>
      </c>
      <c r="D362" s="286">
        <v>15413.350501552164</v>
      </c>
      <c r="E362" s="285">
        <v>38.799999999999997</v>
      </c>
      <c r="F362" s="286">
        <v>95.3</v>
      </c>
      <c r="G362" s="285">
        <v>495.9</v>
      </c>
      <c r="H362" s="285">
        <v>8476</v>
      </c>
      <c r="I362" s="287">
        <v>0.38100000000000001</v>
      </c>
      <c r="J362" s="288">
        <v>2.2591858914573309E-2</v>
      </c>
    </row>
    <row r="363" spans="1:10" x14ac:dyDescent="0.35">
      <c r="A363" s="285" t="s">
        <v>54</v>
      </c>
      <c r="B363" s="285">
        <v>2020</v>
      </c>
      <c r="C363" s="285">
        <v>916.6</v>
      </c>
      <c r="D363" s="286">
        <v>15521.851212579293</v>
      </c>
      <c r="E363" s="285">
        <v>154.1</v>
      </c>
      <c r="F363" s="286">
        <v>57.45</v>
      </c>
      <c r="G363" s="285">
        <v>961</v>
      </c>
      <c r="H363" s="285">
        <v>4313</v>
      </c>
      <c r="I363" s="287">
        <v>0.89600000000000002</v>
      </c>
      <c r="J363" s="288">
        <v>8.5618747632991307E-2</v>
      </c>
    </row>
    <row r="364" spans="1:10" x14ac:dyDescent="0.35">
      <c r="A364" s="285" t="s">
        <v>55</v>
      </c>
      <c r="B364" s="285">
        <v>2020</v>
      </c>
      <c r="C364" s="285">
        <v>958.2</v>
      </c>
      <c r="D364" s="286">
        <v>19911.250985693074</v>
      </c>
      <c r="E364" s="285">
        <v>8.9</v>
      </c>
      <c r="F364" s="286">
        <v>72.89</v>
      </c>
      <c r="G364" s="285">
        <v>501.5</v>
      </c>
      <c r="H364" s="285">
        <v>7097</v>
      </c>
      <c r="I364" s="287">
        <v>0.41499999999999998</v>
      </c>
      <c r="J364" s="288">
        <v>7.1186440677966076E-2</v>
      </c>
    </row>
    <row r="365" spans="1:10" x14ac:dyDescent="0.35">
      <c r="A365" s="285" t="s">
        <v>56</v>
      </c>
      <c r="B365" s="285">
        <v>2020</v>
      </c>
      <c r="C365" s="285">
        <v>2251.6</v>
      </c>
      <c r="D365" s="286">
        <v>54432.227966527185</v>
      </c>
      <c r="E365" s="285">
        <v>195.7</v>
      </c>
      <c r="F365" s="286">
        <v>251.36</v>
      </c>
      <c r="G365" s="285">
        <v>1050.7</v>
      </c>
      <c r="H365" s="285">
        <v>22006</v>
      </c>
      <c r="I365" s="287">
        <v>0.376</v>
      </c>
      <c r="J365" s="288">
        <v>2.3304405391147892E-2</v>
      </c>
    </row>
    <row r="366" spans="1:10" x14ac:dyDescent="0.35">
      <c r="A366" s="285" t="s">
        <v>57</v>
      </c>
      <c r="B366" s="285">
        <v>2020</v>
      </c>
      <c r="C366" s="285">
        <v>6858</v>
      </c>
      <c r="D366" s="286">
        <v>134389.94990444052</v>
      </c>
      <c r="E366" s="285">
        <v>1766.1</v>
      </c>
      <c r="F366" s="286">
        <v>579.54999999999995</v>
      </c>
      <c r="G366" s="285">
        <v>6681.4</v>
      </c>
      <c r="H366" s="285">
        <v>31191</v>
      </c>
      <c r="I366" s="287">
        <v>0.71599999999999997</v>
      </c>
      <c r="J366" s="288">
        <v>3.1240067440038419E-2</v>
      </c>
    </row>
    <row r="367" spans="1:10" x14ac:dyDescent="0.35">
      <c r="A367" s="285" t="s">
        <v>58</v>
      </c>
      <c r="B367" s="285">
        <v>2020</v>
      </c>
      <c r="C367" s="285">
        <v>2654.3</v>
      </c>
      <c r="D367" s="286">
        <v>47709.141922121737</v>
      </c>
      <c r="E367" s="285">
        <v>68.599999999999994</v>
      </c>
      <c r="F367" s="286">
        <v>261.24</v>
      </c>
      <c r="G367" s="285">
        <v>882.2</v>
      </c>
      <c r="H367" s="285">
        <v>27927</v>
      </c>
      <c r="I367" s="287">
        <v>0.254</v>
      </c>
      <c r="J367" s="288">
        <v>2.813424855131939E-2</v>
      </c>
    </row>
    <row r="368" spans="1:10" x14ac:dyDescent="0.35">
      <c r="A368" s="285" t="s">
        <v>59</v>
      </c>
      <c r="B368" s="285">
        <v>2020</v>
      </c>
      <c r="C368" s="285">
        <v>3914.7</v>
      </c>
      <c r="D368" s="286">
        <v>96265.786669725989</v>
      </c>
      <c r="E368" s="285">
        <v>367.8</v>
      </c>
      <c r="F368" s="286">
        <v>297.75</v>
      </c>
      <c r="G368" s="285">
        <v>4426.5</v>
      </c>
      <c r="H368" s="285">
        <v>23086</v>
      </c>
      <c r="I368" s="287">
        <v>0.69599999999999995</v>
      </c>
      <c r="J368" s="288">
        <v>3.814446771534246E-2</v>
      </c>
    </row>
    <row r="369" spans="1:10" x14ac:dyDescent="0.35">
      <c r="A369" s="285" t="s">
        <v>60</v>
      </c>
      <c r="B369" s="285">
        <v>2020</v>
      </c>
      <c r="C369" s="285">
        <v>29878.7</v>
      </c>
      <c r="D369" s="286">
        <v>600873.11119813728</v>
      </c>
      <c r="E369" s="285">
        <v>19821.099999999999</v>
      </c>
      <c r="F369" s="286">
        <v>1496.15</v>
      </c>
      <c r="G369" s="285">
        <v>27617.1</v>
      </c>
      <c r="H369" s="285">
        <v>118058</v>
      </c>
      <c r="I369" s="287">
        <v>0.73599999999999999</v>
      </c>
      <c r="J369" s="288">
        <v>4.4600740451620713E-2</v>
      </c>
    </row>
    <row r="370" spans="1:10" x14ac:dyDescent="0.35">
      <c r="A370" s="285" t="s">
        <v>61</v>
      </c>
      <c r="B370" s="285">
        <v>2020</v>
      </c>
      <c r="C370" s="285">
        <v>954.8</v>
      </c>
      <c r="D370" s="286">
        <v>47672.828830476436</v>
      </c>
      <c r="E370" s="285">
        <v>117.2</v>
      </c>
      <c r="F370" s="286">
        <v>326.64999999999998</v>
      </c>
      <c r="G370" s="285">
        <v>1117.2</v>
      </c>
      <c r="H370" s="285">
        <v>26769</v>
      </c>
      <c r="I370" s="287">
        <v>0.309</v>
      </c>
      <c r="J370" s="288">
        <v>2.4925272820530961E-2</v>
      </c>
    </row>
    <row r="371" spans="1:10" x14ac:dyDescent="0.35">
      <c r="A371" s="285" t="s">
        <v>62</v>
      </c>
      <c r="B371" s="285">
        <v>2020</v>
      </c>
      <c r="C371" s="285">
        <v>2611.6</v>
      </c>
      <c r="D371" s="286">
        <v>49647.331260493993</v>
      </c>
      <c r="E371" s="285">
        <v>1294</v>
      </c>
      <c r="F371" s="286">
        <v>217.02</v>
      </c>
      <c r="G371" s="285">
        <v>1892.2</v>
      </c>
      <c r="H371" s="285">
        <v>14723</v>
      </c>
      <c r="I371" s="287">
        <v>0.69399999999999995</v>
      </c>
      <c r="J371" s="288">
        <v>3.9000220671392638E-2</v>
      </c>
    </row>
    <row r="372" spans="1:10" x14ac:dyDescent="0.35">
      <c r="A372" s="285" t="s">
        <v>63</v>
      </c>
      <c r="B372" s="285">
        <v>2020</v>
      </c>
      <c r="C372" s="285">
        <v>13347</v>
      </c>
      <c r="D372" s="286">
        <v>252555.12932743959</v>
      </c>
      <c r="E372" s="285">
        <v>435.4</v>
      </c>
      <c r="F372" s="286">
        <v>1499.97</v>
      </c>
      <c r="G372" s="285">
        <v>4009.9</v>
      </c>
      <c r="H372" s="285">
        <v>162069</v>
      </c>
      <c r="I372" s="287">
        <v>0.17599999999999999</v>
      </c>
      <c r="J372" s="288">
        <v>2.7186565205982609E-2</v>
      </c>
    </row>
    <row r="373" spans="1:10" x14ac:dyDescent="0.35">
      <c r="A373" s="285" t="s">
        <v>64</v>
      </c>
      <c r="B373" s="285">
        <v>2020</v>
      </c>
      <c r="C373" s="285">
        <v>1074.3</v>
      </c>
      <c r="D373" s="286">
        <v>6508.7927544877839</v>
      </c>
      <c r="E373" s="285">
        <v>191</v>
      </c>
      <c r="F373" s="286">
        <v>36.159999999999997</v>
      </c>
      <c r="G373" s="285">
        <v>700.3</v>
      </c>
      <c r="H373" s="285">
        <v>2632</v>
      </c>
      <c r="I373" s="287">
        <v>1</v>
      </c>
      <c r="J373" s="288">
        <v>4.0789536493388776E-2</v>
      </c>
    </row>
    <row r="374" spans="1:10" x14ac:dyDescent="0.35">
      <c r="A374" s="285" t="s">
        <v>77</v>
      </c>
      <c r="B374" s="285">
        <v>2020</v>
      </c>
      <c r="C374" s="285">
        <v>3923.2</v>
      </c>
      <c r="D374" s="286">
        <v>98874.847219327828</v>
      </c>
      <c r="E374" s="285">
        <v>903.8</v>
      </c>
      <c r="F374" s="286">
        <v>209.61</v>
      </c>
      <c r="G374" s="285">
        <v>3923.6</v>
      </c>
      <c r="H374" s="285">
        <v>16533</v>
      </c>
      <c r="I374" s="287">
        <v>0.81699999999999995</v>
      </c>
      <c r="J374" s="288">
        <v>5.6814266216185849E-2</v>
      </c>
    </row>
    <row r="375" spans="1:10" x14ac:dyDescent="0.35">
      <c r="A375" s="285" t="s">
        <v>65</v>
      </c>
      <c r="B375" s="285">
        <v>2020</v>
      </c>
      <c r="C375" s="285">
        <v>1103.9000000000001</v>
      </c>
      <c r="D375" s="286">
        <v>32614.221710622212</v>
      </c>
      <c r="E375" s="285">
        <v>190.7</v>
      </c>
      <c r="F375" s="286">
        <v>142.62</v>
      </c>
      <c r="G375" s="285">
        <v>906</v>
      </c>
      <c r="H375" s="285">
        <v>11539</v>
      </c>
      <c r="I375" s="287">
        <v>0.52100000000000002</v>
      </c>
      <c r="J375" s="288">
        <v>4.4322213900723315E-2</v>
      </c>
    </row>
    <row r="376" spans="1:10" x14ac:dyDescent="0.35">
      <c r="A376" s="285" t="s">
        <v>66</v>
      </c>
      <c r="B376" s="285">
        <v>2020</v>
      </c>
      <c r="C376" s="285">
        <v>2191.8000000000002</v>
      </c>
      <c r="D376" s="286">
        <v>31682.404973680656</v>
      </c>
      <c r="E376" s="285">
        <v>304.2</v>
      </c>
      <c r="F376" s="286">
        <v>150.93</v>
      </c>
      <c r="G376" s="285">
        <v>2364.4</v>
      </c>
      <c r="H376" s="285">
        <v>8411</v>
      </c>
      <c r="I376" s="287">
        <v>0.70599999999999996</v>
      </c>
      <c r="J376" s="288">
        <v>7.2275858795046194E-2</v>
      </c>
    </row>
    <row r="377" spans="1:10" x14ac:dyDescent="0.35">
      <c r="A377" s="285" t="s">
        <v>67</v>
      </c>
      <c r="B377" s="285">
        <v>2020</v>
      </c>
      <c r="C377" s="285">
        <v>9980.5</v>
      </c>
      <c r="D377" s="286">
        <v>187391.28636995543</v>
      </c>
      <c r="E377" s="285">
        <v>459.3</v>
      </c>
      <c r="F377" s="286">
        <v>1394.55</v>
      </c>
      <c r="G377" s="285">
        <v>2550.8000000000002</v>
      </c>
      <c r="H377" s="285">
        <v>92829</v>
      </c>
      <c r="I377" s="287">
        <v>0.215</v>
      </c>
      <c r="J377" s="288">
        <v>2.1000000000000001E-2</v>
      </c>
    </row>
    <row r="378" spans="1:10" x14ac:dyDescent="0.35">
      <c r="A378" s="285" t="s">
        <v>68</v>
      </c>
      <c r="B378" s="285">
        <v>2020</v>
      </c>
      <c r="C378" s="285">
        <v>12390</v>
      </c>
      <c r="D378" s="286">
        <v>194522.78505439326</v>
      </c>
      <c r="E378" s="285">
        <v>4906.3999999999996</v>
      </c>
      <c r="F378" s="286">
        <v>780.61</v>
      </c>
      <c r="G378" s="285">
        <v>7135.5</v>
      </c>
      <c r="H378" s="285">
        <v>73720</v>
      </c>
      <c r="I378" s="287">
        <v>0.503</v>
      </c>
      <c r="J378" s="288">
        <v>2.860231663486288E-2</v>
      </c>
    </row>
    <row r="379" spans="1:10" x14ac:dyDescent="0.35">
      <c r="A379" s="285" t="s">
        <v>69</v>
      </c>
      <c r="B379" s="285">
        <v>2020</v>
      </c>
      <c r="C379" s="285">
        <v>5541.6</v>
      </c>
      <c r="D379" s="286">
        <v>75027.671542178432</v>
      </c>
      <c r="E379" s="285">
        <v>1901.9</v>
      </c>
      <c r="F379" s="286">
        <v>323.42</v>
      </c>
      <c r="G379" s="285">
        <v>3966.5</v>
      </c>
      <c r="H379" s="285">
        <v>25082</v>
      </c>
      <c r="I379" s="287">
        <v>0.75800000000000001</v>
      </c>
      <c r="J379" s="288">
        <v>2.931486400566952E-2</v>
      </c>
    </row>
    <row r="380" spans="1:10" x14ac:dyDescent="0.35">
      <c r="A380" s="285" t="s">
        <v>70</v>
      </c>
      <c r="B380" s="285">
        <v>2020</v>
      </c>
      <c r="C380" s="285">
        <v>2217.8000000000002</v>
      </c>
      <c r="D380" s="286">
        <v>27427.194792549595</v>
      </c>
      <c r="E380" s="285">
        <v>209.9</v>
      </c>
      <c r="F380" s="286">
        <v>147.31</v>
      </c>
      <c r="G380" s="285">
        <v>1002</v>
      </c>
      <c r="H380" s="285">
        <v>12984</v>
      </c>
      <c r="I380" s="287">
        <v>0.48899999999999999</v>
      </c>
      <c r="J380" s="288">
        <v>4.1802447288344043E-2</v>
      </c>
    </row>
    <row r="381" spans="1:10" x14ac:dyDescent="0.35">
      <c r="A381" s="285" t="s">
        <v>71</v>
      </c>
      <c r="B381" s="285">
        <v>2020</v>
      </c>
      <c r="C381" s="285">
        <v>11374.1</v>
      </c>
      <c r="D381" s="286">
        <v>206877.55796396272</v>
      </c>
      <c r="E381" s="285">
        <v>161.69999999999999</v>
      </c>
      <c r="F381" s="286">
        <v>1443.63</v>
      </c>
      <c r="G381" s="285">
        <v>3541.9</v>
      </c>
      <c r="H381" s="285">
        <v>134297</v>
      </c>
      <c r="I381" s="287">
        <v>0.20100000000000001</v>
      </c>
      <c r="J381" s="288">
        <v>2.1555939217417597E-2</v>
      </c>
    </row>
    <row r="382" spans="1:10" x14ac:dyDescent="0.35">
      <c r="A382" s="285" t="s">
        <v>72</v>
      </c>
      <c r="B382" s="285">
        <v>2020</v>
      </c>
      <c r="C382" s="285">
        <v>4529.8999999999996</v>
      </c>
      <c r="D382" s="286">
        <v>70277.717415575637</v>
      </c>
      <c r="E382" s="285">
        <v>565.70000000000005</v>
      </c>
      <c r="F382" s="286">
        <v>226.63</v>
      </c>
      <c r="G382" s="285">
        <v>3994.5</v>
      </c>
      <c r="H382" s="285">
        <v>17976</v>
      </c>
      <c r="I382" s="287">
        <v>0.73799999999999999</v>
      </c>
      <c r="J382" s="288">
        <v>2.7362376508921604E-2</v>
      </c>
    </row>
    <row r="383" spans="1:10" x14ac:dyDescent="0.35">
      <c r="A383" s="285" t="s">
        <v>73</v>
      </c>
      <c r="B383" s="285">
        <v>2020</v>
      </c>
      <c r="C383" s="285">
        <v>3517.1</v>
      </c>
      <c r="D383" s="286">
        <v>69979.11021419894</v>
      </c>
      <c r="E383" s="285">
        <v>1433.8</v>
      </c>
      <c r="F383" s="286">
        <v>308.68</v>
      </c>
      <c r="G383" s="285">
        <v>3651.5</v>
      </c>
      <c r="H383" s="285">
        <v>20779</v>
      </c>
      <c r="I383" s="287">
        <v>0.79400000000000004</v>
      </c>
      <c r="J383" s="288">
        <v>4.8805799497401013E-2</v>
      </c>
    </row>
    <row r="384" spans="1:10" x14ac:dyDescent="0.35">
      <c r="A384" s="285" t="s">
        <v>74</v>
      </c>
      <c r="B384" s="285">
        <v>2020</v>
      </c>
      <c r="C384" s="285">
        <v>642.29999999999995</v>
      </c>
      <c r="D384" s="286">
        <v>5689.4676601430683</v>
      </c>
      <c r="E384" s="285">
        <v>69.900000000000006</v>
      </c>
      <c r="F384" s="286">
        <v>25.61</v>
      </c>
      <c r="G384" s="285">
        <v>430.3</v>
      </c>
      <c r="H384" s="285">
        <v>2194</v>
      </c>
      <c r="I384" s="287">
        <v>0.84599999999999997</v>
      </c>
      <c r="J384" s="288">
        <v>4.0782085183191714E-2</v>
      </c>
    </row>
    <row r="385" spans="1:10" x14ac:dyDescent="0.35">
      <c r="A385" s="285" t="s">
        <v>75</v>
      </c>
      <c r="B385" s="285">
        <v>2020</v>
      </c>
      <c r="C385" s="285">
        <v>610.9</v>
      </c>
      <c r="D385" s="286">
        <v>9125.7255262518556</v>
      </c>
      <c r="E385" s="285">
        <v>45.7</v>
      </c>
      <c r="F385" s="286">
        <v>27.2</v>
      </c>
      <c r="G385" s="285">
        <v>389.6</v>
      </c>
      <c r="H385" s="285">
        <v>2110</v>
      </c>
      <c r="I385" s="287">
        <v>0.98199999999999998</v>
      </c>
      <c r="J385" s="288">
        <v>3.8119049249948612E-2</v>
      </c>
    </row>
    <row r="386" spans="1:10" x14ac:dyDescent="0.35">
      <c r="A386" s="285" t="s">
        <v>76</v>
      </c>
      <c r="B386" s="285">
        <v>2020</v>
      </c>
      <c r="C386" s="285">
        <v>1620.5</v>
      </c>
      <c r="D386" s="286">
        <v>19137.61328654339</v>
      </c>
      <c r="E386" s="285">
        <v>92</v>
      </c>
      <c r="F386" s="286">
        <v>110.36</v>
      </c>
      <c r="G386" s="285">
        <v>653.70000000000005</v>
      </c>
      <c r="H386" s="285">
        <v>9412</v>
      </c>
      <c r="I386" s="287">
        <v>0.47199999999999998</v>
      </c>
      <c r="J386" s="288">
        <v>2.1809360795293446E-2</v>
      </c>
    </row>
    <row r="387" spans="1:10" x14ac:dyDescent="0.35">
      <c r="A387" s="285" t="s">
        <v>1</v>
      </c>
      <c r="B387" s="285">
        <v>2021</v>
      </c>
      <c r="C387" s="285">
        <v>1161.7</v>
      </c>
      <c r="D387" s="286">
        <v>14711.331931922447</v>
      </c>
      <c r="E387" s="285">
        <v>128</v>
      </c>
      <c r="F387" s="286">
        <v>91.78</v>
      </c>
      <c r="G387" s="285">
        <v>931.8</v>
      </c>
      <c r="H387" s="285">
        <v>5234</v>
      </c>
      <c r="I387" s="287">
        <v>0.8</v>
      </c>
      <c r="J387" s="288">
        <v>4.5065511828414964E-2</v>
      </c>
    </row>
    <row r="388" spans="1:10" x14ac:dyDescent="0.35">
      <c r="A388" s="285" t="s">
        <v>2</v>
      </c>
      <c r="B388" s="285">
        <v>2021</v>
      </c>
      <c r="C388" s="285">
        <v>4588.8</v>
      </c>
      <c r="D388" s="286">
        <v>86816.517771997969</v>
      </c>
      <c r="E388" s="285">
        <v>113.8</v>
      </c>
      <c r="F388" s="286">
        <v>624.91</v>
      </c>
      <c r="G388" s="285">
        <v>1389.4</v>
      </c>
      <c r="H388" s="285">
        <v>60980</v>
      </c>
      <c r="I388" s="287">
        <v>0.17</v>
      </c>
      <c r="J388" s="288">
        <v>1.4035426976420738E-2</v>
      </c>
    </row>
    <row r="389" spans="1:10" x14ac:dyDescent="0.35">
      <c r="A389" s="285" t="s">
        <v>3</v>
      </c>
      <c r="B389" s="285">
        <v>2021</v>
      </c>
      <c r="C389" s="285">
        <v>23984.1</v>
      </c>
      <c r="D389" s="286">
        <v>444958.03325631103</v>
      </c>
      <c r="E389" s="285">
        <v>1963.1</v>
      </c>
      <c r="F389" s="286">
        <v>2599.13</v>
      </c>
      <c r="G389" s="285">
        <v>8143.2</v>
      </c>
      <c r="H389" s="285">
        <v>230304</v>
      </c>
      <c r="I389" s="287">
        <v>0.23100000000000001</v>
      </c>
      <c r="J389" s="288">
        <v>2.8160866975761818E-2</v>
      </c>
    </row>
    <row r="390" spans="1:10" x14ac:dyDescent="0.35">
      <c r="A390" s="285" t="s">
        <v>4</v>
      </c>
      <c r="B390" s="285">
        <v>2021</v>
      </c>
      <c r="C390" s="285">
        <v>73549.399999999994</v>
      </c>
      <c r="D390" s="286">
        <v>2466572.4226843226</v>
      </c>
      <c r="E390" s="285">
        <v>16843.400000000001</v>
      </c>
      <c r="F390" s="286">
        <v>7726.26</v>
      </c>
      <c r="G390" s="285">
        <v>80057.2</v>
      </c>
      <c r="H390" s="285">
        <v>484114</v>
      </c>
      <c r="I390" s="287">
        <v>0.66200000000000003</v>
      </c>
      <c r="J390" s="288">
        <v>2.631861573105829E-2</v>
      </c>
    </row>
    <row r="391" spans="1:10" x14ac:dyDescent="0.35">
      <c r="A391" s="285" t="s">
        <v>5</v>
      </c>
      <c r="B391" s="285">
        <v>2021</v>
      </c>
      <c r="C391" s="285">
        <v>57819.199999999997</v>
      </c>
      <c r="D391" s="286">
        <v>1920710.0141250987</v>
      </c>
      <c r="E391" s="285">
        <v>13621.7</v>
      </c>
      <c r="F391" s="286">
        <v>5921.12</v>
      </c>
      <c r="G391" s="285">
        <v>76160.5</v>
      </c>
      <c r="H391" s="285">
        <v>435481</v>
      </c>
      <c r="I391" s="287">
        <v>0.66900000000000004</v>
      </c>
      <c r="J391" s="288">
        <v>3.6860357928550913E-2</v>
      </c>
    </row>
    <row r="392" spans="1:10" x14ac:dyDescent="0.35">
      <c r="A392" s="285" t="s">
        <v>6</v>
      </c>
      <c r="B392" s="285">
        <v>2021</v>
      </c>
      <c r="C392" s="285">
        <v>836.4</v>
      </c>
      <c r="D392" s="286">
        <v>9722.3337333950476</v>
      </c>
      <c r="E392" s="285">
        <v>120.8</v>
      </c>
      <c r="F392" s="286">
        <v>28.73</v>
      </c>
      <c r="G392" s="285">
        <v>824.5</v>
      </c>
      <c r="H392" s="285">
        <v>1882</v>
      </c>
      <c r="I392" s="287">
        <v>0.96699999999999997</v>
      </c>
      <c r="J392" s="288">
        <v>0.11179569329349077</v>
      </c>
    </row>
    <row r="393" spans="1:10" x14ac:dyDescent="0.35">
      <c r="A393" s="285" t="s">
        <v>7</v>
      </c>
      <c r="B393" s="285">
        <v>2021</v>
      </c>
      <c r="C393" s="285">
        <v>2478.9</v>
      </c>
      <c r="D393" s="286">
        <v>52811.906616768618</v>
      </c>
      <c r="E393" s="285">
        <v>165.8</v>
      </c>
      <c r="F393" s="286">
        <v>272.86</v>
      </c>
      <c r="G393" s="285">
        <v>1134.2</v>
      </c>
      <c r="H393" s="285">
        <v>25192</v>
      </c>
      <c r="I393" s="287">
        <v>0.24199999999999999</v>
      </c>
      <c r="J393" s="288">
        <v>2.7318318592139883E-2</v>
      </c>
    </row>
    <row r="394" spans="1:10" x14ac:dyDescent="0.35">
      <c r="A394" s="285" t="s">
        <v>8</v>
      </c>
      <c r="B394" s="285">
        <v>2021</v>
      </c>
      <c r="C394" s="285">
        <v>1978.4</v>
      </c>
      <c r="D394" s="286">
        <v>17577.853144793338</v>
      </c>
      <c r="E394" s="285">
        <v>150.1</v>
      </c>
      <c r="F394" s="286">
        <v>53.64</v>
      </c>
      <c r="G394" s="285">
        <v>1032.3</v>
      </c>
      <c r="H394" s="285">
        <v>3915</v>
      </c>
      <c r="I394" s="287">
        <v>0.92</v>
      </c>
      <c r="J394" s="288">
        <v>5.3523963612950053E-2</v>
      </c>
    </row>
    <row r="395" spans="1:10" x14ac:dyDescent="0.35">
      <c r="A395" s="285" t="s">
        <v>9</v>
      </c>
      <c r="B395" s="285">
        <v>2021</v>
      </c>
      <c r="C395" s="285">
        <v>1538.4</v>
      </c>
      <c r="D395" s="286">
        <v>38396.270870831511</v>
      </c>
      <c r="E395" s="285">
        <v>13.9</v>
      </c>
      <c r="F395" s="286">
        <v>179.92</v>
      </c>
      <c r="G395" s="285">
        <v>947.1</v>
      </c>
      <c r="H395" s="285">
        <v>10637</v>
      </c>
      <c r="I395" s="287">
        <v>0.41199999999999998</v>
      </c>
      <c r="J395" s="288">
        <v>2.8122377701676079E-2</v>
      </c>
    </row>
    <row r="396" spans="1:10" x14ac:dyDescent="0.35">
      <c r="A396" s="285" t="s">
        <v>10</v>
      </c>
      <c r="B396" s="285">
        <v>2021</v>
      </c>
      <c r="C396" s="285">
        <v>1928.3</v>
      </c>
      <c r="D396" s="286">
        <v>17539.535677616364</v>
      </c>
      <c r="E396" s="285">
        <v>215</v>
      </c>
      <c r="F396" s="286">
        <v>122.63</v>
      </c>
      <c r="G396" s="285">
        <v>448.2</v>
      </c>
      <c r="H396" s="285">
        <v>7839</v>
      </c>
      <c r="I396" s="287">
        <v>0.40600000000000003</v>
      </c>
      <c r="J396" s="288">
        <v>4.2011351624615195E-2</v>
      </c>
    </row>
    <row r="397" spans="1:10" x14ac:dyDescent="0.35">
      <c r="A397" s="285" t="s">
        <v>11</v>
      </c>
      <c r="B397" s="285">
        <v>2021</v>
      </c>
      <c r="C397" s="285">
        <v>1616.5</v>
      </c>
      <c r="D397" s="286">
        <v>29143.542061716376</v>
      </c>
      <c r="E397" s="285">
        <v>345.8</v>
      </c>
      <c r="F397" s="286">
        <v>151.57</v>
      </c>
      <c r="G397" s="285">
        <v>938.6</v>
      </c>
      <c r="H397" s="285">
        <v>10061</v>
      </c>
      <c r="I397" s="287">
        <v>0.69799999999999995</v>
      </c>
      <c r="J397" s="288">
        <v>3.6972547742376058E-2</v>
      </c>
    </row>
    <row r="398" spans="1:10" x14ac:dyDescent="0.35">
      <c r="A398" s="285" t="s">
        <v>12</v>
      </c>
      <c r="B398" s="285">
        <v>2021</v>
      </c>
      <c r="C398" s="285">
        <v>29141.1</v>
      </c>
      <c r="D398" s="286">
        <v>621853.60419398616</v>
      </c>
      <c r="E398" s="285">
        <v>554.5</v>
      </c>
      <c r="F398" s="286">
        <v>3507.37</v>
      </c>
      <c r="G398" s="285">
        <v>6496.5</v>
      </c>
      <c r="H398" s="285">
        <v>415279</v>
      </c>
      <c r="I398" s="287">
        <v>8.7999999999999995E-2</v>
      </c>
      <c r="J398" s="288">
        <v>2.1396154207802599E-2</v>
      </c>
    </row>
    <row r="399" spans="1:10" x14ac:dyDescent="0.35">
      <c r="A399" s="285" t="s">
        <v>13</v>
      </c>
      <c r="B399" s="285">
        <v>2021</v>
      </c>
      <c r="C399" s="285">
        <v>4995.8</v>
      </c>
      <c r="D399" s="286">
        <v>142126.90113892625</v>
      </c>
      <c r="E399" s="285">
        <v>663.3</v>
      </c>
      <c r="F399" s="286">
        <v>646.29999999999995</v>
      </c>
      <c r="G399" s="285">
        <v>4250.8999999999996</v>
      </c>
      <c r="H399" s="285">
        <v>33705</v>
      </c>
      <c r="I399" s="287">
        <v>0.63200000000000001</v>
      </c>
      <c r="J399" s="288">
        <v>1.8090578822620152E-2</v>
      </c>
    </row>
    <row r="400" spans="1:10" x14ac:dyDescent="0.35">
      <c r="A400" s="285" t="s">
        <v>14</v>
      </c>
      <c r="B400" s="285">
        <v>2021</v>
      </c>
      <c r="C400" s="285">
        <v>1357.2</v>
      </c>
      <c r="D400" s="286">
        <v>16813.21973026557</v>
      </c>
      <c r="E400" s="285">
        <v>114.3</v>
      </c>
      <c r="F400" s="286">
        <v>68.17</v>
      </c>
      <c r="G400" s="285">
        <v>676.8</v>
      </c>
      <c r="H400" s="285">
        <v>5096</v>
      </c>
      <c r="I400" s="287">
        <v>0.82899999999999996</v>
      </c>
      <c r="J400" s="288">
        <v>6.2336661990041495E-2</v>
      </c>
    </row>
    <row r="401" spans="1:10" x14ac:dyDescent="0.35">
      <c r="A401" s="285" t="s">
        <v>15</v>
      </c>
      <c r="B401" s="285">
        <v>2021</v>
      </c>
      <c r="C401" s="285">
        <v>3202.5</v>
      </c>
      <c r="D401" s="286">
        <v>68911.696757785758</v>
      </c>
      <c r="E401" s="285">
        <v>195.9</v>
      </c>
      <c r="F401" s="286">
        <v>246.2</v>
      </c>
      <c r="G401" s="285">
        <v>2841</v>
      </c>
      <c r="H401" s="285">
        <v>24768</v>
      </c>
      <c r="I401" s="287">
        <v>0.58799999999999997</v>
      </c>
      <c r="J401" s="288">
        <v>3.4148448203967244E-2</v>
      </c>
    </row>
    <row r="402" spans="1:10" x14ac:dyDescent="0.35">
      <c r="A402" s="285" t="s">
        <v>16</v>
      </c>
      <c r="B402" s="285">
        <v>2021</v>
      </c>
      <c r="C402" s="285">
        <v>149.6</v>
      </c>
      <c r="D402" s="286">
        <v>2722.7548812723985</v>
      </c>
      <c r="E402" s="285">
        <v>22.6</v>
      </c>
      <c r="F402" s="286">
        <v>18.239999999999998</v>
      </c>
      <c r="G402" s="285">
        <v>143.69999999999999</v>
      </c>
      <c r="H402" s="285">
        <v>762</v>
      </c>
      <c r="I402" s="287">
        <v>1</v>
      </c>
      <c r="J402" s="288">
        <v>3.6033026296950273E-2</v>
      </c>
    </row>
    <row r="403" spans="1:10" x14ac:dyDescent="0.35">
      <c r="A403" s="285" t="s">
        <v>17</v>
      </c>
      <c r="B403" s="285">
        <v>2021</v>
      </c>
      <c r="C403" s="285">
        <v>1368</v>
      </c>
      <c r="D403" s="286">
        <v>34882.234014502304</v>
      </c>
      <c r="E403" s="285">
        <v>118.2</v>
      </c>
      <c r="F403" s="286">
        <v>73.150000000000006</v>
      </c>
      <c r="G403" s="285">
        <v>973.6</v>
      </c>
      <c r="H403" s="285">
        <v>5549</v>
      </c>
      <c r="I403" s="287">
        <v>0.72399999999999998</v>
      </c>
      <c r="J403" s="288">
        <v>4.947723821118815E-2</v>
      </c>
    </row>
    <row r="404" spans="1:10" x14ac:dyDescent="0.35">
      <c r="A404" s="285" t="s">
        <v>18</v>
      </c>
      <c r="B404" s="285">
        <v>2021</v>
      </c>
      <c r="C404" s="285">
        <v>25215.5</v>
      </c>
      <c r="D404" s="286">
        <v>585537.38073866791</v>
      </c>
      <c r="E404" s="285">
        <v>10470</v>
      </c>
      <c r="F404" s="286">
        <v>1033.56</v>
      </c>
      <c r="G404" s="285">
        <v>28091.1</v>
      </c>
      <c r="H404" s="285">
        <v>102329</v>
      </c>
      <c r="I404" s="287">
        <v>0.77300000000000002</v>
      </c>
      <c r="J404" s="288">
        <v>4.4269317775544041E-2</v>
      </c>
    </row>
    <row r="405" spans="1:10" x14ac:dyDescent="0.35">
      <c r="A405" s="285" t="s">
        <v>19</v>
      </c>
      <c r="B405" s="285">
        <v>2021</v>
      </c>
      <c r="C405" s="285">
        <v>12980</v>
      </c>
      <c r="D405" s="286">
        <v>340032.20245310169</v>
      </c>
      <c r="E405" s="285">
        <v>2686.9</v>
      </c>
      <c r="F405" s="286">
        <v>815.19</v>
      </c>
      <c r="G405" s="285">
        <v>13774.6</v>
      </c>
      <c r="H405" s="285">
        <v>59225</v>
      </c>
      <c r="I405" s="287">
        <v>0.63400000000000001</v>
      </c>
      <c r="J405" s="288">
        <v>3.2796103331047433E-2</v>
      </c>
    </row>
    <row r="406" spans="1:10" x14ac:dyDescent="0.35">
      <c r="A406" s="285" t="s">
        <v>20</v>
      </c>
      <c r="B406" s="285">
        <v>2021</v>
      </c>
      <c r="C406" s="285">
        <v>2151.5</v>
      </c>
      <c r="D406" s="286">
        <v>29940.641980635563</v>
      </c>
      <c r="E406" s="285">
        <v>43.3</v>
      </c>
      <c r="F406" s="286">
        <v>159.02000000000001</v>
      </c>
      <c r="G406" s="285">
        <v>858.6</v>
      </c>
      <c r="H406" s="285">
        <v>14995</v>
      </c>
      <c r="I406" s="287">
        <v>0.39</v>
      </c>
      <c r="J406" s="288">
        <v>3.3906053559567363E-2</v>
      </c>
    </row>
    <row r="407" spans="1:10" x14ac:dyDescent="0.35">
      <c r="A407" s="285" t="s">
        <v>21</v>
      </c>
      <c r="B407" s="285">
        <v>2021</v>
      </c>
      <c r="C407" s="285">
        <v>1182.2</v>
      </c>
      <c r="D407" s="286">
        <v>12919.237874745639</v>
      </c>
      <c r="E407" s="285">
        <v>158.19999999999999</v>
      </c>
      <c r="F407" s="286">
        <v>75.72</v>
      </c>
      <c r="G407" s="285">
        <v>771.2</v>
      </c>
      <c r="H407" s="285">
        <v>5437</v>
      </c>
      <c r="I407" s="287">
        <v>0.74299999999999999</v>
      </c>
      <c r="J407" s="288">
        <v>5.0231510449255362E-2</v>
      </c>
    </row>
    <row r="408" spans="1:10" x14ac:dyDescent="0.35">
      <c r="A408" s="285" t="s">
        <v>22</v>
      </c>
      <c r="B408" s="285">
        <v>2021</v>
      </c>
      <c r="C408" s="285">
        <v>2757.1</v>
      </c>
      <c r="D408" s="286">
        <v>33666.189728690631</v>
      </c>
      <c r="E408" s="285">
        <v>98.8</v>
      </c>
      <c r="F408" s="286">
        <v>222.58</v>
      </c>
      <c r="G408" s="285">
        <v>547.5</v>
      </c>
      <c r="H408" s="285">
        <v>22498</v>
      </c>
      <c r="I408" s="287">
        <v>0.23400000000000001</v>
      </c>
      <c r="J408" s="288">
        <v>1.8023751151913455E-2</v>
      </c>
    </row>
    <row r="409" spans="1:10" x14ac:dyDescent="0.35">
      <c r="A409" s="285" t="s">
        <v>23</v>
      </c>
      <c r="B409" s="285">
        <v>2021</v>
      </c>
      <c r="C409" s="285">
        <v>1733.3</v>
      </c>
      <c r="D409" s="286">
        <v>28686.253403500494</v>
      </c>
      <c r="E409" s="285">
        <v>428.4</v>
      </c>
      <c r="F409" s="286">
        <v>94.64</v>
      </c>
      <c r="G409" s="285">
        <v>1571.1</v>
      </c>
      <c r="H409" s="285">
        <v>8827</v>
      </c>
      <c r="I409" s="287">
        <v>0.64100000000000001</v>
      </c>
      <c r="J409" s="288">
        <v>4.4687153906411863E-2</v>
      </c>
    </row>
    <row r="410" spans="1:10" x14ac:dyDescent="0.35">
      <c r="A410" s="285" t="s">
        <v>24</v>
      </c>
      <c r="B410" s="285">
        <v>2021</v>
      </c>
      <c r="C410" s="285">
        <v>3250.4</v>
      </c>
      <c r="D410" s="286">
        <v>62686.765659202756</v>
      </c>
      <c r="E410" s="285">
        <v>621.1</v>
      </c>
      <c r="F410" s="286">
        <v>163.75</v>
      </c>
      <c r="G410" s="285">
        <v>3696.4</v>
      </c>
      <c r="H410" s="285">
        <v>12568</v>
      </c>
      <c r="I410" s="287">
        <v>0.73</v>
      </c>
      <c r="J410" s="288">
        <v>5.6976341368980894E-2</v>
      </c>
    </row>
    <row r="411" spans="1:10" x14ac:dyDescent="0.35">
      <c r="A411" s="285" t="s">
        <v>25</v>
      </c>
      <c r="B411" s="285">
        <v>2021</v>
      </c>
      <c r="C411" s="285">
        <v>2717.1</v>
      </c>
      <c r="D411" s="286">
        <v>69305.716744841746</v>
      </c>
      <c r="E411" s="285">
        <v>570.20000000000005</v>
      </c>
      <c r="F411" s="286">
        <v>175.05</v>
      </c>
      <c r="G411" s="285">
        <v>4097.7</v>
      </c>
      <c r="H411" s="285">
        <v>15907</v>
      </c>
      <c r="I411" s="287">
        <v>0.79500000000000004</v>
      </c>
      <c r="J411" s="288">
        <v>4.7545596221457591E-2</v>
      </c>
    </row>
    <row r="412" spans="1:10" x14ac:dyDescent="0.35">
      <c r="A412" s="285" t="s">
        <v>26</v>
      </c>
      <c r="B412" s="285">
        <v>2021</v>
      </c>
      <c r="C412" s="285">
        <v>952.2</v>
      </c>
      <c r="D412" s="286">
        <v>19153.35718827647</v>
      </c>
      <c r="E412" s="285">
        <v>77.7</v>
      </c>
      <c r="F412" s="286">
        <v>65.569999999999993</v>
      </c>
      <c r="G412" s="285">
        <v>950.6</v>
      </c>
      <c r="H412" s="285">
        <v>5870</v>
      </c>
      <c r="I412" s="287">
        <v>0.79200000000000004</v>
      </c>
      <c r="J412" s="288">
        <v>4.16919897897167E-2</v>
      </c>
    </row>
    <row r="413" spans="1:10" x14ac:dyDescent="0.35">
      <c r="A413" s="285" t="s">
        <v>27</v>
      </c>
      <c r="B413" s="285">
        <v>2021</v>
      </c>
      <c r="C413" s="285">
        <v>2606.6</v>
      </c>
      <c r="D413" s="286">
        <v>64627.622754376134</v>
      </c>
      <c r="E413" s="285">
        <v>52.1</v>
      </c>
      <c r="F413" s="286">
        <v>367.86</v>
      </c>
      <c r="G413" s="285">
        <v>1556.5</v>
      </c>
      <c r="H413" s="285">
        <v>23828</v>
      </c>
      <c r="I413" s="287">
        <v>0.51400000000000001</v>
      </c>
      <c r="J413" s="288">
        <v>4.5924939334780868E-2</v>
      </c>
    </row>
    <row r="414" spans="1:10" x14ac:dyDescent="0.35">
      <c r="A414" s="285" t="s">
        <v>28</v>
      </c>
      <c r="B414" s="285">
        <v>2021</v>
      </c>
      <c r="C414" s="285">
        <v>764.9</v>
      </c>
      <c r="D414" s="286">
        <v>12180.452018103349</v>
      </c>
      <c r="E414" s="285">
        <v>95.4</v>
      </c>
      <c r="F414" s="286">
        <v>49.23</v>
      </c>
      <c r="G414" s="285">
        <v>717.4</v>
      </c>
      <c r="H414" s="285">
        <v>3327</v>
      </c>
      <c r="I414" s="287">
        <v>0.86399999999999999</v>
      </c>
      <c r="J414" s="288">
        <v>3.8346584360532142E-2</v>
      </c>
    </row>
    <row r="415" spans="1:10" x14ac:dyDescent="0.35">
      <c r="A415" s="285" t="s">
        <v>29</v>
      </c>
      <c r="B415" s="285">
        <v>2021</v>
      </c>
      <c r="C415" s="285">
        <v>6182.6</v>
      </c>
      <c r="D415" s="286">
        <v>108791.64184501316</v>
      </c>
      <c r="E415" s="285">
        <v>667.4</v>
      </c>
      <c r="F415" s="286">
        <v>600.36</v>
      </c>
      <c r="G415" s="285">
        <v>4600</v>
      </c>
      <c r="H415" s="285">
        <v>52267</v>
      </c>
      <c r="I415" s="287">
        <v>0.50800000000000001</v>
      </c>
      <c r="J415" s="288">
        <v>3.0221916987102918E-2</v>
      </c>
    </row>
    <row r="416" spans="1:10" x14ac:dyDescent="0.35">
      <c r="A416" s="285" t="s">
        <v>30</v>
      </c>
      <c r="B416" s="285">
        <v>2021</v>
      </c>
      <c r="C416" s="285">
        <v>5457.3</v>
      </c>
      <c r="D416" s="286">
        <v>99745.418962387645</v>
      </c>
      <c r="E416" s="285">
        <v>382.7</v>
      </c>
      <c r="F416" s="286">
        <v>500.26</v>
      </c>
      <c r="G416" s="285">
        <v>1709.1</v>
      </c>
      <c r="H416" s="285">
        <v>61204</v>
      </c>
      <c r="I416" s="287">
        <v>0.19</v>
      </c>
      <c r="J416" s="288">
        <v>3.1467340784213885E-2</v>
      </c>
    </row>
    <row r="417" spans="1:10" x14ac:dyDescent="0.35">
      <c r="A417" s="285" t="s">
        <v>31</v>
      </c>
      <c r="B417" s="285">
        <v>2021</v>
      </c>
      <c r="C417" s="285">
        <v>617</v>
      </c>
      <c r="D417" s="286">
        <v>15237.918581065158</v>
      </c>
      <c r="E417" s="285">
        <v>20</v>
      </c>
      <c r="F417" s="286">
        <v>24.8</v>
      </c>
      <c r="G417" s="285">
        <v>672.2</v>
      </c>
      <c r="H417" s="285">
        <v>2343</v>
      </c>
      <c r="I417" s="287">
        <v>0.84799999999999998</v>
      </c>
      <c r="J417" s="288">
        <v>6.0098493114328688E-2</v>
      </c>
    </row>
    <row r="418" spans="1:10" x14ac:dyDescent="0.35">
      <c r="A418" s="285" t="s">
        <v>32</v>
      </c>
      <c r="B418" s="285">
        <v>2021</v>
      </c>
      <c r="C418" s="285">
        <v>13159.6</v>
      </c>
      <c r="D418" s="286">
        <v>278930.47959756444</v>
      </c>
      <c r="E418" s="285">
        <v>3819.3</v>
      </c>
      <c r="F418" s="286">
        <v>1313.18</v>
      </c>
      <c r="G418" s="285">
        <v>13343.2</v>
      </c>
      <c r="H418" s="285">
        <v>103392</v>
      </c>
      <c r="I418" s="287">
        <v>0.63</v>
      </c>
      <c r="J418" s="288">
        <v>3.6505113171692395E-2</v>
      </c>
    </row>
    <row r="419" spans="1:10" x14ac:dyDescent="0.35">
      <c r="A419" s="285" t="s">
        <v>33</v>
      </c>
      <c r="B419" s="285">
        <v>2021</v>
      </c>
      <c r="C419" s="285">
        <v>1040.0999999999999</v>
      </c>
      <c r="D419" s="286">
        <v>32507.756581865175</v>
      </c>
      <c r="E419" s="285">
        <v>72.900000000000006</v>
      </c>
      <c r="F419" s="286">
        <v>145.38999999999999</v>
      </c>
      <c r="G419" s="285">
        <v>1063.9000000000001</v>
      </c>
      <c r="H419" s="285">
        <v>6535</v>
      </c>
      <c r="I419" s="287">
        <v>0.78100000000000003</v>
      </c>
      <c r="J419" s="288">
        <v>1.5586236441882582E-2</v>
      </c>
    </row>
    <row r="420" spans="1:10" x14ac:dyDescent="0.35">
      <c r="A420" s="285" t="s">
        <v>34</v>
      </c>
      <c r="B420" s="285">
        <v>2021</v>
      </c>
      <c r="C420" s="285">
        <v>8876.7000000000007</v>
      </c>
      <c r="D420" s="286">
        <v>176099.11922326902</v>
      </c>
      <c r="E420" s="285">
        <v>288</v>
      </c>
      <c r="F420" s="286">
        <v>1042.94</v>
      </c>
      <c r="G420" s="285">
        <v>4828.5</v>
      </c>
      <c r="H420" s="285">
        <v>91012</v>
      </c>
      <c r="I420" s="287">
        <v>0.32100000000000001</v>
      </c>
      <c r="J420" s="288">
        <v>2.9840149770658141E-2</v>
      </c>
    </row>
    <row r="421" spans="1:10" x14ac:dyDescent="0.35">
      <c r="A421" s="285" t="s">
        <v>35</v>
      </c>
      <c r="B421" s="285">
        <v>2021</v>
      </c>
      <c r="C421" s="285">
        <v>1509.3</v>
      </c>
      <c r="D421" s="286">
        <v>26582.408374102557</v>
      </c>
      <c r="E421" s="285">
        <v>136.30000000000001</v>
      </c>
      <c r="F421" s="286">
        <v>177.4</v>
      </c>
      <c r="G421" s="285">
        <v>850.8</v>
      </c>
      <c r="H421" s="285">
        <v>7666</v>
      </c>
      <c r="I421" s="287">
        <v>0.67600000000000005</v>
      </c>
      <c r="J421" s="288">
        <v>1.5658542933464248E-2</v>
      </c>
    </row>
    <row r="422" spans="1:10" x14ac:dyDescent="0.35">
      <c r="A422" s="285" t="s">
        <v>36</v>
      </c>
      <c r="B422" s="285">
        <v>2021</v>
      </c>
      <c r="C422" s="285">
        <v>878.9</v>
      </c>
      <c r="D422" s="286">
        <v>16583.714504477415</v>
      </c>
      <c r="E422" s="285">
        <v>206.7</v>
      </c>
      <c r="F422" s="286">
        <v>25.12</v>
      </c>
      <c r="G422" s="285">
        <v>1102.9000000000001</v>
      </c>
      <c r="H422" s="285">
        <v>3555</v>
      </c>
      <c r="I422" s="287">
        <v>0.97699999999999998</v>
      </c>
      <c r="J422" s="288">
        <v>6.7248554487533502E-2</v>
      </c>
    </row>
    <row r="423" spans="1:10" x14ac:dyDescent="0.35">
      <c r="A423" s="285" t="s">
        <v>37</v>
      </c>
      <c r="B423" s="285">
        <v>2021</v>
      </c>
      <c r="C423" s="285">
        <v>7217</v>
      </c>
      <c r="D423" s="286">
        <v>153972.6823101851</v>
      </c>
      <c r="E423" s="285">
        <v>1145.4000000000001</v>
      </c>
      <c r="F423" s="286">
        <v>607.76</v>
      </c>
      <c r="G423" s="285">
        <v>6358.1</v>
      </c>
      <c r="H423" s="285">
        <v>59157</v>
      </c>
      <c r="I423" s="287">
        <v>0.48699999999999999</v>
      </c>
      <c r="J423" s="288">
        <v>3.7260113663950566E-2</v>
      </c>
    </row>
    <row r="424" spans="1:10" x14ac:dyDescent="0.35">
      <c r="A424" s="285" t="s">
        <v>38</v>
      </c>
      <c r="B424" s="285">
        <v>2021</v>
      </c>
      <c r="C424" s="285">
        <v>504.1</v>
      </c>
      <c r="D424" s="286">
        <v>3995.3066632200253</v>
      </c>
      <c r="E424" s="285">
        <v>82.9</v>
      </c>
      <c r="F424" s="286">
        <v>18.25</v>
      </c>
      <c r="G424" s="285">
        <v>465.4</v>
      </c>
      <c r="H424" s="285">
        <v>1783</v>
      </c>
      <c r="I424" s="287">
        <v>0.94099999999999995</v>
      </c>
      <c r="J424" s="288">
        <v>6.9786409746648306E-2</v>
      </c>
    </row>
    <row r="425" spans="1:10" x14ac:dyDescent="0.35">
      <c r="A425" s="285" t="s">
        <v>39</v>
      </c>
      <c r="B425" s="285">
        <v>2021</v>
      </c>
      <c r="C425" s="285">
        <v>4569.3</v>
      </c>
      <c r="D425" s="286">
        <v>100974.17032703805</v>
      </c>
      <c r="E425" s="285">
        <v>399.3</v>
      </c>
      <c r="F425" s="286">
        <v>365.65</v>
      </c>
      <c r="G425" s="285">
        <v>4428.2</v>
      </c>
      <c r="H425" s="285">
        <v>30701</v>
      </c>
      <c r="I425" s="287">
        <v>0.65800000000000003</v>
      </c>
      <c r="J425" s="288">
        <v>3.8916256157635359E-2</v>
      </c>
    </row>
    <row r="426" spans="1:10" x14ac:dyDescent="0.35">
      <c r="A426" s="285" t="s">
        <v>40</v>
      </c>
      <c r="B426" s="285">
        <v>2021</v>
      </c>
      <c r="C426" s="285">
        <v>892.6</v>
      </c>
      <c r="D426" s="286">
        <v>8749.3151606135962</v>
      </c>
      <c r="E426" s="285">
        <v>167.1</v>
      </c>
      <c r="F426" s="286">
        <v>46.56</v>
      </c>
      <c r="G426" s="285">
        <v>633.20000000000005</v>
      </c>
      <c r="H426" s="285">
        <v>2527</v>
      </c>
      <c r="I426" s="287">
        <v>0.98099999999999998</v>
      </c>
      <c r="J426" s="288">
        <v>5.9244909901729315E-2</v>
      </c>
    </row>
    <row r="427" spans="1:10" x14ac:dyDescent="0.35">
      <c r="A427" s="285" t="s">
        <v>41</v>
      </c>
      <c r="B427" s="285">
        <v>2021</v>
      </c>
      <c r="C427" s="285">
        <v>1208.9000000000001</v>
      </c>
      <c r="D427" s="286">
        <v>24254.008607230782</v>
      </c>
      <c r="E427" s="285">
        <v>34.5</v>
      </c>
      <c r="F427" s="286">
        <v>113.78</v>
      </c>
      <c r="G427" s="285">
        <v>545.79999999999995</v>
      </c>
      <c r="H427" s="285">
        <v>7087</v>
      </c>
      <c r="I427" s="287">
        <v>0.502</v>
      </c>
      <c r="J427" s="288">
        <v>3.7210234963011748E-2</v>
      </c>
    </row>
    <row r="428" spans="1:10" x14ac:dyDescent="0.35">
      <c r="A428" s="285" t="s">
        <v>42</v>
      </c>
      <c r="B428" s="285">
        <v>2021</v>
      </c>
      <c r="C428" s="285">
        <v>2758.8</v>
      </c>
      <c r="D428" s="286">
        <v>72725.383013231723</v>
      </c>
      <c r="E428" s="285">
        <v>197.5</v>
      </c>
      <c r="F428" s="286">
        <v>315.16000000000003</v>
      </c>
      <c r="G428" s="285">
        <v>2316.4</v>
      </c>
      <c r="H428" s="285">
        <v>15574</v>
      </c>
      <c r="I428" s="287">
        <v>0.70499999999999996</v>
      </c>
      <c r="J428" s="288">
        <v>2.118261445384222E-2</v>
      </c>
    </row>
    <row r="429" spans="1:10" x14ac:dyDescent="0.35">
      <c r="A429" s="285" t="s">
        <v>43</v>
      </c>
      <c r="B429" s="285">
        <v>2021</v>
      </c>
      <c r="C429" s="285">
        <v>4506.5</v>
      </c>
      <c r="D429" s="286">
        <v>68133.305917061603</v>
      </c>
      <c r="E429" s="285">
        <v>675.3</v>
      </c>
      <c r="F429" s="286">
        <v>412.44</v>
      </c>
      <c r="G429" s="285">
        <v>2196.1999999999998</v>
      </c>
      <c r="H429" s="285">
        <v>27316</v>
      </c>
      <c r="I429" s="287">
        <v>0.54100000000000004</v>
      </c>
      <c r="J429" s="288">
        <v>4.1160122508803423E-2</v>
      </c>
    </row>
    <row r="430" spans="1:10" x14ac:dyDescent="0.35">
      <c r="A430" s="285" t="s">
        <v>44</v>
      </c>
      <c r="B430" s="285">
        <v>2021</v>
      </c>
      <c r="C430" s="285">
        <v>1242.9000000000001</v>
      </c>
      <c r="D430" s="286">
        <v>22068.897479817206</v>
      </c>
      <c r="E430" s="285">
        <v>568.79999999999995</v>
      </c>
      <c r="F430" s="286">
        <v>77.739999999999995</v>
      </c>
      <c r="G430" s="285">
        <v>915.9</v>
      </c>
      <c r="H430" s="285">
        <v>5424</v>
      </c>
      <c r="I430" s="287">
        <v>0.85499999999999998</v>
      </c>
      <c r="J430" s="288">
        <v>5.5186983432785934E-2</v>
      </c>
    </row>
    <row r="431" spans="1:10" x14ac:dyDescent="0.35">
      <c r="A431" s="285" t="s">
        <v>45</v>
      </c>
      <c r="B431" s="285">
        <v>2021</v>
      </c>
      <c r="C431" s="285">
        <v>1667.6</v>
      </c>
      <c r="D431" s="286">
        <v>22808.85151549647</v>
      </c>
      <c r="E431" s="285">
        <v>199.1</v>
      </c>
      <c r="F431" s="286">
        <v>93.43</v>
      </c>
      <c r="G431" s="285">
        <v>947.8</v>
      </c>
      <c r="H431" s="285">
        <v>5351</v>
      </c>
      <c r="I431" s="287">
        <v>0.61499999999999999</v>
      </c>
      <c r="J431" s="288">
        <v>2.2305482512805723E-2</v>
      </c>
    </row>
    <row r="432" spans="1:10" x14ac:dyDescent="0.35">
      <c r="A432" s="285" t="s">
        <v>46</v>
      </c>
      <c r="B432" s="285">
        <v>2021</v>
      </c>
      <c r="C432" s="285">
        <v>8469.1</v>
      </c>
      <c r="D432" s="286">
        <v>181484.59947461673</v>
      </c>
      <c r="E432" s="285">
        <v>347.8</v>
      </c>
      <c r="F432" s="286">
        <v>1024.1500000000001</v>
      </c>
      <c r="G432" s="285">
        <v>4217</v>
      </c>
      <c r="H432" s="285">
        <v>113795</v>
      </c>
      <c r="I432" s="287">
        <v>0.252</v>
      </c>
      <c r="J432" s="288">
        <v>2.8400000000000002E-2</v>
      </c>
    </row>
    <row r="433" spans="1:10" x14ac:dyDescent="0.35">
      <c r="A433" s="285" t="s">
        <v>47</v>
      </c>
      <c r="B433" s="285">
        <v>2021</v>
      </c>
      <c r="C433" s="285">
        <v>3985.2</v>
      </c>
      <c r="D433" s="286">
        <v>91973.579405340599</v>
      </c>
      <c r="E433" s="285">
        <v>1567.6</v>
      </c>
      <c r="F433" s="286">
        <v>489.61</v>
      </c>
      <c r="G433" s="285">
        <v>3812.6</v>
      </c>
      <c r="H433" s="285">
        <v>31792</v>
      </c>
      <c r="I433" s="287">
        <v>0.67</v>
      </c>
      <c r="J433" s="288">
        <v>3.4009400878086966E-2</v>
      </c>
    </row>
    <row r="434" spans="1:10" x14ac:dyDescent="0.35">
      <c r="A434" s="285" t="s">
        <v>48</v>
      </c>
      <c r="B434" s="285">
        <v>2021</v>
      </c>
      <c r="C434" s="285">
        <v>1546.1</v>
      </c>
      <c r="D434" s="286">
        <v>39007.010843983939</v>
      </c>
      <c r="E434" s="285">
        <v>276.5</v>
      </c>
      <c r="F434" s="286">
        <v>193.23</v>
      </c>
      <c r="G434" s="285">
        <v>1612.7</v>
      </c>
      <c r="H434" s="285">
        <v>9746</v>
      </c>
      <c r="I434" s="287">
        <v>0.748</v>
      </c>
      <c r="J434" s="288">
        <v>1.7057801867716004E-2</v>
      </c>
    </row>
    <row r="435" spans="1:10" x14ac:dyDescent="0.35">
      <c r="A435" s="285" t="s">
        <v>49</v>
      </c>
      <c r="B435" s="285">
        <v>2021</v>
      </c>
      <c r="C435" s="285">
        <v>2278</v>
      </c>
      <c r="D435" s="286">
        <v>42957.981116014795</v>
      </c>
      <c r="E435" s="285">
        <v>529.29999999999995</v>
      </c>
      <c r="F435" s="286">
        <v>120.36</v>
      </c>
      <c r="G435" s="285">
        <v>2642.7</v>
      </c>
      <c r="H435" s="285">
        <v>9796</v>
      </c>
      <c r="I435" s="287">
        <v>0.77300000000000002</v>
      </c>
      <c r="J435" s="288">
        <v>3.501271997692066E-2</v>
      </c>
    </row>
    <row r="436" spans="1:10" x14ac:dyDescent="0.35">
      <c r="A436" s="285" t="s">
        <v>50</v>
      </c>
      <c r="B436" s="285">
        <v>2021</v>
      </c>
      <c r="C436" s="285">
        <v>24104</v>
      </c>
      <c r="D436" s="286">
        <v>407613.84121828747</v>
      </c>
      <c r="E436" s="285">
        <v>7213.6</v>
      </c>
      <c r="F436" s="286">
        <v>1000.56</v>
      </c>
      <c r="G436" s="285">
        <v>22681.7</v>
      </c>
      <c r="H436" s="285">
        <v>86165</v>
      </c>
      <c r="I436" s="287">
        <v>0.78300000000000003</v>
      </c>
      <c r="J436" s="288">
        <v>4.2617839803183143E-2</v>
      </c>
    </row>
    <row r="437" spans="1:10" x14ac:dyDescent="0.35">
      <c r="A437" s="285" t="s">
        <v>51</v>
      </c>
      <c r="B437" s="285">
        <v>2021</v>
      </c>
      <c r="C437" s="285">
        <v>5000.8</v>
      </c>
      <c r="D437" s="286">
        <v>141761.10583390589</v>
      </c>
      <c r="E437" s="285">
        <v>566.29999999999995</v>
      </c>
      <c r="F437" s="286">
        <v>721.69</v>
      </c>
      <c r="G437" s="285">
        <v>3412</v>
      </c>
      <c r="H437" s="285">
        <v>53697</v>
      </c>
      <c r="I437" s="287">
        <v>0.437</v>
      </c>
      <c r="J437" s="288">
        <v>2.3968485765994932E-2</v>
      </c>
    </row>
    <row r="438" spans="1:10" x14ac:dyDescent="0.35">
      <c r="A438" s="285" t="s">
        <v>52</v>
      </c>
      <c r="B438" s="285">
        <v>2021</v>
      </c>
      <c r="C438" s="285">
        <v>5362.9</v>
      </c>
      <c r="D438" s="286">
        <v>89893.642126453487</v>
      </c>
      <c r="E438" s="285">
        <v>717.5</v>
      </c>
      <c r="F438" s="286">
        <v>811.25</v>
      </c>
      <c r="G438" s="285">
        <v>3826</v>
      </c>
      <c r="H438" s="285">
        <v>36843</v>
      </c>
      <c r="I438" s="287">
        <v>0.55000000000000004</v>
      </c>
      <c r="J438" s="288">
        <v>1.8675737063754309E-2</v>
      </c>
    </row>
    <row r="439" spans="1:10" x14ac:dyDescent="0.35">
      <c r="A439" s="285" t="s">
        <v>53</v>
      </c>
      <c r="B439" s="285">
        <v>2021</v>
      </c>
      <c r="C439" s="285">
        <v>1525.7</v>
      </c>
      <c r="D439" s="286">
        <v>14792.864192917546</v>
      </c>
      <c r="E439" s="285">
        <v>1.3</v>
      </c>
      <c r="F439" s="286">
        <v>99.34</v>
      </c>
      <c r="G439" s="285">
        <v>499.1</v>
      </c>
      <c r="H439" s="285">
        <v>8494</v>
      </c>
      <c r="I439" s="287">
        <v>0.38200000000000001</v>
      </c>
      <c r="J439" s="288">
        <v>2.3229722979982298E-2</v>
      </c>
    </row>
    <row r="440" spans="1:10" x14ac:dyDescent="0.35">
      <c r="A440" s="285" t="s">
        <v>54</v>
      </c>
      <c r="B440" s="285">
        <v>2021</v>
      </c>
      <c r="C440" s="285">
        <v>786.2</v>
      </c>
      <c r="D440" s="286">
        <v>14563.333739429174</v>
      </c>
      <c r="E440" s="285">
        <v>156.19999999999999</v>
      </c>
      <c r="F440" s="286">
        <v>55.53</v>
      </c>
      <c r="G440" s="285">
        <v>948.1</v>
      </c>
      <c r="H440" s="285">
        <v>4330</v>
      </c>
      <c r="I440" s="287">
        <v>0.89700000000000002</v>
      </c>
      <c r="J440" s="288">
        <v>6.2946488745113868E-2</v>
      </c>
    </row>
    <row r="441" spans="1:10" x14ac:dyDescent="0.35">
      <c r="A441" s="285" t="s">
        <v>55</v>
      </c>
      <c r="B441" s="285">
        <v>2021</v>
      </c>
      <c r="C441" s="285">
        <v>903.6</v>
      </c>
      <c r="D441" s="286">
        <v>20018.996976215643</v>
      </c>
      <c r="E441" s="285">
        <v>0</v>
      </c>
      <c r="F441" s="286">
        <v>78.709999999999994</v>
      </c>
      <c r="G441" s="285">
        <v>502.2</v>
      </c>
      <c r="H441" s="285">
        <v>7068</v>
      </c>
      <c r="I441" s="287">
        <v>0.41899999999999998</v>
      </c>
      <c r="J441" s="288">
        <v>4.9645007445132602E-2</v>
      </c>
    </row>
    <row r="442" spans="1:10" x14ac:dyDescent="0.35">
      <c r="A442" s="285" t="s">
        <v>56</v>
      </c>
      <c r="B442" s="285">
        <v>2021</v>
      </c>
      <c r="C442" s="285">
        <v>2139.5</v>
      </c>
      <c r="D442" s="286">
        <v>54582.071349101476</v>
      </c>
      <c r="E442" s="285">
        <v>44.2</v>
      </c>
      <c r="F442" s="286">
        <v>258.68</v>
      </c>
      <c r="G442" s="285">
        <v>1062.7</v>
      </c>
      <c r="H442" s="285">
        <v>22249</v>
      </c>
      <c r="I442" s="287">
        <v>0.38</v>
      </c>
      <c r="J442" s="288">
        <v>2.5177418323636697E-2</v>
      </c>
    </row>
    <row r="443" spans="1:10" x14ac:dyDescent="0.35">
      <c r="A443" s="285" t="s">
        <v>57</v>
      </c>
      <c r="B443" s="285">
        <v>2021</v>
      </c>
      <c r="C443" s="285">
        <v>6555.2</v>
      </c>
      <c r="D443" s="286">
        <v>134469.71418908561</v>
      </c>
      <c r="E443" s="285">
        <v>1446</v>
      </c>
      <c r="F443" s="286">
        <v>628.70000000000005</v>
      </c>
      <c r="G443" s="285">
        <v>6752</v>
      </c>
      <c r="H443" s="285">
        <v>31623</v>
      </c>
      <c r="I443" s="287">
        <v>0.71099999999999997</v>
      </c>
      <c r="J443" s="288">
        <v>2.6980594181283332E-2</v>
      </c>
    </row>
    <row r="444" spans="1:10" x14ac:dyDescent="0.35">
      <c r="A444" s="285" t="s">
        <v>58</v>
      </c>
      <c r="B444" s="285">
        <v>2021</v>
      </c>
      <c r="C444" s="285">
        <v>2415.1999999999998</v>
      </c>
      <c r="D444" s="286">
        <v>48195.556073995765</v>
      </c>
      <c r="E444" s="285">
        <v>17</v>
      </c>
      <c r="F444" s="286">
        <v>285.8</v>
      </c>
      <c r="G444" s="285">
        <v>904</v>
      </c>
      <c r="H444" s="285">
        <v>28391</v>
      </c>
      <c r="I444" s="287">
        <v>0.252</v>
      </c>
      <c r="J444" s="288">
        <v>2.8556214773927602E-2</v>
      </c>
    </row>
    <row r="445" spans="1:10" x14ac:dyDescent="0.35">
      <c r="A445" s="285" t="s">
        <v>59</v>
      </c>
      <c r="B445" s="285">
        <v>2021</v>
      </c>
      <c r="C445" s="285">
        <v>3696.7</v>
      </c>
      <c r="D445" s="286">
        <v>97246.495208641645</v>
      </c>
      <c r="E445" s="285">
        <v>258.8</v>
      </c>
      <c r="F445" s="286">
        <v>325.85000000000002</v>
      </c>
      <c r="G445" s="285">
        <v>4452.1000000000004</v>
      </c>
      <c r="H445" s="285">
        <v>23110</v>
      </c>
      <c r="I445" s="287">
        <v>0.69599999999999995</v>
      </c>
      <c r="J445" s="288">
        <v>3.9910426292389507E-2</v>
      </c>
    </row>
    <row r="446" spans="1:10" x14ac:dyDescent="0.35">
      <c r="A446" s="285" t="s">
        <v>60</v>
      </c>
      <c r="B446" s="285">
        <v>2021</v>
      </c>
      <c r="C446" s="285">
        <v>23533.200000000001</v>
      </c>
      <c r="D446" s="286">
        <v>614670.9297934724</v>
      </c>
      <c r="E446" s="285">
        <v>12375.7</v>
      </c>
      <c r="F446" s="286">
        <v>1622.64</v>
      </c>
      <c r="G446" s="285">
        <v>27805.599999999999</v>
      </c>
      <c r="H446" s="285">
        <v>118456</v>
      </c>
      <c r="I446" s="287">
        <v>0.73599999999999999</v>
      </c>
      <c r="J446" s="288">
        <v>4.4709118141544629E-2</v>
      </c>
    </row>
    <row r="447" spans="1:10" x14ac:dyDescent="0.35">
      <c r="A447" s="285" t="s">
        <v>61</v>
      </c>
      <c r="B447" s="285">
        <v>2021</v>
      </c>
      <c r="C447" s="285">
        <v>1492.8</v>
      </c>
      <c r="D447" s="286">
        <v>47033.166371432344</v>
      </c>
      <c r="E447" s="285">
        <v>39</v>
      </c>
      <c r="F447" s="286">
        <v>341.95</v>
      </c>
      <c r="G447" s="285">
        <v>1112.3</v>
      </c>
      <c r="H447" s="285">
        <v>27279</v>
      </c>
      <c r="I447" s="287">
        <v>0.30599999999999999</v>
      </c>
      <c r="J447" s="288">
        <v>2.4536046442241371E-2</v>
      </c>
    </row>
    <row r="448" spans="1:10" x14ac:dyDescent="0.35">
      <c r="A448" s="285" t="s">
        <v>62</v>
      </c>
      <c r="B448" s="285">
        <v>2021</v>
      </c>
      <c r="C448" s="285">
        <v>2770.8</v>
      </c>
      <c r="D448" s="286">
        <v>53737.067822145873</v>
      </c>
      <c r="E448" s="285">
        <v>1030.8</v>
      </c>
      <c r="F448" s="286">
        <v>244.21</v>
      </c>
      <c r="G448" s="285">
        <v>1944.5</v>
      </c>
      <c r="H448" s="285">
        <v>15148</v>
      </c>
      <c r="I448" s="287">
        <v>0.68</v>
      </c>
      <c r="J448" s="288">
        <v>4.244065885889664E-2</v>
      </c>
    </row>
    <row r="449" spans="1:10" x14ac:dyDescent="0.35">
      <c r="A449" s="285" t="s">
        <v>63</v>
      </c>
      <c r="B449" s="285">
        <v>2021</v>
      </c>
      <c r="C449" s="285">
        <v>13520.8</v>
      </c>
      <c r="D449" s="286">
        <v>254025.9597999471</v>
      </c>
      <c r="E449" s="285">
        <v>374.6</v>
      </c>
      <c r="F449" s="286">
        <v>1608.17</v>
      </c>
      <c r="G449" s="285">
        <v>4063.5</v>
      </c>
      <c r="H449" s="285">
        <v>165195</v>
      </c>
      <c r="I449" s="287">
        <v>0.17399999999999999</v>
      </c>
      <c r="J449" s="288">
        <v>2.6645180341372178E-2</v>
      </c>
    </row>
    <row r="450" spans="1:10" x14ac:dyDescent="0.35">
      <c r="A450" s="285" t="s">
        <v>64</v>
      </c>
      <c r="B450" s="285">
        <v>2021</v>
      </c>
      <c r="C450" s="285">
        <v>715.6</v>
      </c>
      <c r="D450" s="286">
        <v>6400.5657503964048</v>
      </c>
      <c r="E450" s="285">
        <v>162.1</v>
      </c>
      <c r="F450" s="286">
        <v>38.28</v>
      </c>
      <c r="G450" s="285">
        <v>705.1</v>
      </c>
      <c r="H450" s="285">
        <v>2634</v>
      </c>
      <c r="I450" s="287">
        <v>1</v>
      </c>
      <c r="J450" s="288">
        <v>4.8038169103069767E-2</v>
      </c>
    </row>
    <row r="451" spans="1:10" x14ac:dyDescent="0.35">
      <c r="A451" s="285" t="s">
        <v>77</v>
      </c>
      <c r="B451" s="285">
        <v>2021</v>
      </c>
      <c r="C451" s="285">
        <v>5191.6000000000004</v>
      </c>
      <c r="D451" s="286">
        <v>99851.425419793857</v>
      </c>
      <c r="E451" s="285">
        <v>703.6</v>
      </c>
      <c r="F451" s="286">
        <v>227.96</v>
      </c>
      <c r="G451" s="285">
        <v>3968.5</v>
      </c>
      <c r="H451" s="285">
        <v>16911</v>
      </c>
      <c r="I451" s="287">
        <v>0.80600000000000005</v>
      </c>
      <c r="J451" s="288">
        <v>6.0136839784779413E-2</v>
      </c>
    </row>
    <row r="452" spans="1:10" x14ac:dyDescent="0.35">
      <c r="A452" s="285" t="s">
        <v>65</v>
      </c>
      <c r="B452" s="285">
        <v>2021</v>
      </c>
      <c r="C452" s="285">
        <v>1242.9000000000001</v>
      </c>
      <c r="D452" s="286">
        <v>32269.186692653275</v>
      </c>
      <c r="E452" s="285">
        <v>64.599999999999994</v>
      </c>
      <c r="F452" s="286">
        <v>154.26</v>
      </c>
      <c r="G452" s="285">
        <v>906.8</v>
      </c>
      <c r="H452" s="285">
        <v>11690</v>
      </c>
      <c r="I452" s="287">
        <v>0.51800000000000002</v>
      </c>
      <c r="J452" s="288">
        <v>4.3210967841276531E-2</v>
      </c>
    </row>
    <row r="453" spans="1:10" x14ac:dyDescent="0.35">
      <c r="A453" s="285" t="s">
        <v>66</v>
      </c>
      <c r="B453" s="285">
        <v>2021</v>
      </c>
      <c r="C453" s="285">
        <v>2432</v>
      </c>
      <c r="D453" s="286">
        <v>29488.630907241011</v>
      </c>
      <c r="E453" s="285">
        <v>349.3</v>
      </c>
      <c r="F453" s="286">
        <v>162.68</v>
      </c>
      <c r="G453" s="285">
        <v>2388</v>
      </c>
      <c r="H453" s="285">
        <v>8512</v>
      </c>
      <c r="I453" s="287">
        <v>0.70599999999999996</v>
      </c>
      <c r="J453" s="288">
        <v>7.0431857040427898E-2</v>
      </c>
    </row>
    <row r="454" spans="1:10" x14ac:dyDescent="0.35">
      <c r="A454" s="285" t="s">
        <v>67</v>
      </c>
      <c r="B454" s="285">
        <v>2021</v>
      </c>
      <c r="C454" s="285">
        <v>9841.2999999999993</v>
      </c>
      <c r="D454" s="286">
        <v>184509.0704491279</v>
      </c>
      <c r="E454" s="285">
        <v>384.2</v>
      </c>
      <c r="F454" s="286">
        <v>1471.56</v>
      </c>
      <c r="G454" s="285">
        <v>2580.9</v>
      </c>
      <c r="H454" s="285">
        <v>96555</v>
      </c>
      <c r="I454" s="287">
        <v>0.20799999999999999</v>
      </c>
      <c r="J454" s="288">
        <v>2.3E-2</v>
      </c>
    </row>
    <row r="455" spans="1:10" x14ac:dyDescent="0.35">
      <c r="A455" s="285" t="s">
        <v>68</v>
      </c>
      <c r="B455" s="285">
        <v>2021</v>
      </c>
      <c r="C455" s="285">
        <v>9421.1</v>
      </c>
      <c r="D455" s="286">
        <v>193887.65000132134</v>
      </c>
      <c r="E455" s="285">
        <v>1585.5</v>
      </c>
      <c r="F455" s="286">
        <v>838.6</v>
      </c>
      <c r="G455" s="285">
        <v>7183.5</v>
      </c>
      <c r="H455" s="285">
        <v>74452</v>
      </c>
      <c r="I455" s="287">
        <v>0.501</v>
      </c>
      <c r="J455" s="288">
        <v>3.4513423364069096E-2</v>
      </c>
    </row>
    <row r="456" spans="1:10" x14ac:dyDescent="0.35">
      <c r="A456" s="285" t="s">
        <v>69</v>
      </c>
      <c r="B456" s="285">
        <v>2021</v>
      </c>
      <c r="C456" s="285">
        <v>4631.3</v>
      </c>
      <c r="D456" s="286">
        <v>77757.380404466167</v>
      </c>
      <c r="E456" s="285">
        <v>557.6</v>
      </c>
      <c r="F456" s="286">
        <v>349.69</v>
      </c>
      <c r="G456" s="285">
        <v>4006.7</v>
      </c>
      <c r="H456" s="285">
        <v>25424</v>
      </c>
      <c r="I456" s="287">
        <v>0.751</v>
      </c>
      <c r="J456" s="288">
        <v>3.0069627714996612E-2</v>
      </c>
    </row>
    <row r="457" spans="1:10" x14ac:dyDescent="0.35">
      <c r="A457" s="285" t="s">
        <v>70</v>
      </c>
      <c r="B457" s="285">
        <v>2021</v>
      </c>
      <c r="C457" s="285">
        <v>2247.3000000000002</v>
      </c>
      <c r="D457" s="286">
        <v>29107.099857426001</v>
      </c>
      <c r="E457" s="285">
        <v>709</v>
      </c>
      <c r="F457" s="286">
        <v>167.44</v>
      </c>
      <c r="G457" s="285">
        <v>1004.1</v>
      </c>
      <c r="H457" s="285">
        <v>13324</v>
      </c>
      <c r="I457" s="287">
        <v>0.48099999999999998</v>
      </c>
      <c r="J457" s="288">
        <v>2.62608921317137E-2</v>
      </c>
    </row>
    <row r="458" spans="1:10" x14ac:dyDescent="0.35">
      <c r="A458" s="285" t="s">
        <v>71</v>
      </c>
      <c r="B458" s="285">
        <v>2021</v>
      </c>
      <c r="C458" s="285">
        <v>12432.9</v>
      </c>
      <c r="D458" s="286">
        <v>201411.40580893235</v>
      </c>
      <c r="E458" s="285">
        <v>150.1</v>
      </c>
      <c r="F458" s="286">
        <v>1533.01</v>
      </c>
      <c r="G458" s="285">
        <v>3567.1</v>
      </c>
      <c r="H458" s="285">
        <v>137616</v>
      </c>
      <c r="I458" s="287">
        <v>0.19800000000000001</v>
      </c>
      <c r="J458" s="288">
        <v>2.2729071838511802E-2</v>
      </c>
    </row>
    <row r="459" spans="1:10" x14ac:dyDescent="0.35">
      <c r="A459" s="285" t="s">
        <v>72</v>
      </c>
      <c r="B459" s="285">
        <v>2021</v>
      </c>
      <c r="C459" s="285">
        <v>4686.3999999999996</v>
      </c>
      <c r="D459" s="286">
        <v>74724.291744978851</v>
      </c>
      <c r="E459" s="285">
        <v>347.4</v>
      </c>
      <c r="F459" s="286">
        <v>235.35</v>
      </c>
      <c r="G459" s="285">
        <v>4037.2</v>
      </c>
      <c r="H459" s="285">
        <v>18068</v>
      </c>
      <c r="I459" s="287">
        <v>0.73299999999999998</v>
      </c>
      <c r="J459" s="288">
        <v>3.0171993078868427E-2</v>
      </c>
    </row>
    <row r="460" spans="1:10" x14ac:dyDescent="0.35">
      <c r="A460" s="285" t="s">
        <v>73</v>
      </c>
      <c r="B460" s="285">
        <v>2021</v>
      </c>
      <c r="C460" s="285">
        <v>3726.5</v>
      </c>
      <c r="D460" s="286">
        <v>71530.025135174408</v>
      </c>
      <c r="E460" s="285">
        <v>701</v>
      </c>
      <c r="F460" s="286">
        <v>335.73</v>
      </c>
      <c r="G460" s="285">
        <v>3682.2</v>
      </c>
      <c r="H460" s="285">
        <v>20790</v>
      </c>
      <c r="I460" s="287">
        <v>0.79600000000000004</v>
      </c>
      <c r="J460" s="288">
        <v>4.6577089272986573E-2</v>
      </c>
    </row>
    <row r="461" spans="1:10" x14ac:dyDescent="0.35">
      <c r="A461" s="285" t="s">
        <v>74</v>
      </c>
      <c r="B461" s="285">
        <v>2021</v>
      </c>
      <c r="C461" s="285">
        <v>637</v>
      </c>
      <c r="D461" s="286">
        <v>6544.6019061839324</v>
      </c>
      <c r="E461" s="285">
        <v>47.2</v>
      </c>
      <c r="F461" s="286">
        <v>28.19</v>
      </c>
      <c r="G461" s="285">
        <v>418.2</v>
      </c>
      <c r="H461" s="285">
        <v>2203</v>
      </c>
      <c r="I461" s="287">
        <v>0.84199999999999997</v>
      </c>
      <c r="J461" s="288">
        <v>3.4864280865798902E-2</v>
      </c>
    </row>
    <row r="462" spans="1:10" x14ac:dyDescent="0.35">
      <c r="A462" s="285" t="s">
        <v>75</v>
      </c>
      <c r="B462" s="285">
        <v>2021</v>
      </c>
      <c r="C462" s="285">
        <v>637</v>
      </c>
      <c r="D462" s="286">
        <v>9055.5259579809717</v>
      </c>
      <c r="E462" s="285">
        <v>21.3</v>
      </c>
      <c r="F462" s="286">
        <v>29.02</v>
      </c>
      <c r="G462" s="285">
        <v>391.9</v>
      </c>
      <c r="H462" s="285">
        <v>2115</v>
      </c>
      <c r="I462" s="287">
        <v>0.98299999999999998</v>
      </c>
      <c r="J462" s="288">
        <v>3.9360985468193527E-2</v>
      </c>
    </row>
    <row r="463" spans="1:10" x14ac:dyDescent="0.35">
      <c r="A463" s="285" t="s">
        <v>76</v>
      </c>
      <c r="B463" s="285">
        <v>2021</v>
      </c>
      <c r="C463" s="285">
        <v>1791.8</v>
      </c>
      <c r="D463" s="286">
        <v>19040.852047040171</v>
      </c>
      <c r="E463" s="285">
        <v>107.9</v>
      </c>
      <c r="F463" s="286">
        <v>112.57</v>
      </c>
      <c r="G463" s="285">
        <v>659.9</v>
      </c>
      <c r="H463" s="285">
        <v>9355</v>
      </c>
      <c r="I463" s="287">
        <v>0.47599999999999998</v>
      </c>
      <c r="J463" s="288">
        <v>2.501538315899075E-2</v>
      </c>
    </row>
    <row r="464" spans="1:10" x14ac:dyDescent="0.35">
      <c r="A464" s="285" t="s">
        <v>1</v>
      </c>
      <c r="B464" s="285">
        <v>2022</v>
      </c>
      <c r="C464" s="285">
        <v>1136.5</v>
      </c>
      <c r="D464" s="286">
        <v>13989.189478372591</v>
      </c>
      <c r="E464" s="285">
        <v>77.8</v>
      </c>
      <c r="F464" s="286">
        <v>87.07</v>
      </c>
      <c r="G464" s="285">
        <v>933.4</v>
      </c>
      <c r="H464" s="285">
        <v>5246</v>
      </c>
      <c r="I464" s="287">
        <v>0.79900000000000004</v>
      </c>
      <c r="J464" s="288">
        <v>3.8172583684748684E-2</v>
      </c>
    </row>
    <row r="465" spans="1:10" x14ac:dyDescent="0.35">
      <c r="A465" s="285" t="s">
        <v>2</v>
      </c>
      <c r="B465" s="285">
        <v>2022</v>
      </c>
      <c r="C465" s="285">
        <v>4621.8</v>
      </c>
      <c r="D465" s="286">
        <v>82934.33618511571</v>
      </c>
      <c r="E465" s="285">
        <v>62.5</v>
      </c>
      <c r="F465" s="286">
        <v>635.07000000000005</v>
      </c>
      <c r="G465" s="285">
        <v>1398.9</v>
      </c>
      <c r="H465" s="285">
        <v>62053</v>
      </c>
      <c r="I465" s="287">
        <v>0.17</v>
      </c>
      <c r="J465" s="288">
        <v>1.936975357756901E-2</v>
      </c>
    </row>
    <row r="466" spans="1:10" x14ac:dyDescent="0.35">
      <c r="A466" s="285" t="s">
        <v>3</v>
      </c>
      <c r="B466" s="285">
        <v>2022</v>
      </c>
      <c r="C466" s="285">
        <v>22001</v>
      </c>
      <c r="D466" s="286">
        <v>441468.00421636761</v>
      </c>
      <c r="E466" s="285">
        <v>2267.3000000000002</v>
      </c>
      <c r="F466" s="286">
        <v>2514.87</v>
      </c>
      <c r="G466" s="285">
        <v>8224.7999999999993</v>
      </c>
      <c r="H466" s="285">
        <v>237645</v>
      </c>
      <c r="I466" s="287">
        <v>0.22600000000000001</v>
      </c>
      <c r="J466" s="288">
        <v>2.4678323923004113E-2</v>
      </c>
    </row>
    <row r="467" spans="1:10" x14ac:dyDescent="0.35">
      <c r="A467" s="285" t="s">
        <v>4</v>
      </c>
      <c r="B467" s="285">
        <v>2022</v>
      </c>
      <c r="C467" s="285">
        <v>62133.8</v>
      </c>
      <c r="D467" s="286">
        <v>2308217.0854400522</v>
      </c>
      <c r="E467" s="285">
        <v>17904.8</v>
      </c>
      <c r="F467" s="286">
        <v>7156.1</v>
      </c>
      <c r="G467" s="285">
        <v>80393.600000000006</v>
      </c>
      <c r="H467" s="285">
        <v>488608</v>
      </c>
      <c r="I467" s="287">
        <v>0.66</v>
      </c>
      <c r="J467" s="288">
        <v>2.6290927090955093E-2</v>
      </c>
    </row>
    <row r="468" spans="1:10" x14ac:dyDescent="0.35">
      <c r="A468" s="285" t="s">
        <v>5</v>
      </c>
      <c r="B468" s="285">
        <v>2022</v>
      </c>
      <c r="C468" s="285">
        <v>53381.4</v>
      </c>
      <c r="D468" s="286">
        <v>1952520.7358207214</v>
      </c>
      <c r="E468" s="285">
        <v>8293</v>
      </c>
      <c r="F468" s="286">
        <v>5687.37</v>
      </c>
      <c r="G468" s="285">
        <v>76754.7</v>
      </c>
      <c r="H468" s="285">
        <v>438045</v>
      </c>
      <c r="I468" s="287">
        <v>0.66700000000000004</v>
      </c>
      <c r="J468" s="288">
        <v>3.6049547888099193E-2</v>
      </c>
    </row>
    <row r="469" spans="1:10" x14ac:dyDescent="0.35">
      <c r="A469" s="285" t="s">
        <v>6</v>
      </c>
      <c r="B469" s="285">
        <v>2022</v>
      </c>
      <c r="C469" s="285">
        <v>693.8</v>
      </c>
      <c r="D469" s="286">
        <v>9352.804456960097</v>
      </c>
      <c r="E469" s="285">
        <v>158.5</v>
      </c>
      <c r="F469" s="286">
        <v>28.34</v>
      </c>
      <c r="G469" s="285">
        <v>812.5</v>
      </c>
      <c r="H469" s="285">
        <v>1886</v>
      </c>
      <c r="I469" s="287">
        <v>0.98199999999999998</v>
      </c>
      <c r="J469" s="288">
        <v>0.13514830379438461</v>
      </c>
    </row>
    <row r="470" spans="1:10" x14ac:dyDescent="0.35">
      <c r="A470" s="285" t="s">
        <v>7</v>
      </c>
      <c r="B470" s="285">
        <v>2022</v>
      </c>
      <c r="C470" s="285">
        <v>2288.5</v>
      </c>
      <c r="D470" s="286">
        <v>50914.791097103131</v>
      </c>
      <c r="E470" s="285">
        <v>63.1</v>
      </c>
      <c r="F470" s="286">
        <v>259.08999999999997</v>
      </c>
      <c r="G470" s="285">
        <v>1146.5</v>
      </c>
      <c r="H470" s="285">
        <v>25507</v>
      </c>
      <c r="I470" s="287">
        <v>0.28899999999999998</v>
      </c>
      <c r="J470" s="288">
        <v>2.7008642638499818E-2</v>
      </c>
    </row>
    <row r="471" spans="1:10" x14ac:dyDescent="0.35">
      <c r="A471" s="285" t="s">
        <v>8</v>
      </c>
      <c r="B471" s="285">
        <v>2022</v>
      </c>
      <c r="C471" s="285">
        <v>1794.3</v>
      </c>
      <c r="D471" s="286">
        <v>17343.79768</v>
      </c>
      <c r="E471" s="285">
        <v>263.89999999999998</v>
      </c>
      <c r="F471" s="286">
        <v>48.98</v>
      </c>
      <c r="G471" s="285">
        <v>1041.7</v>
      </c>
      <c r="H471" s="285">
        <v>3911</v>
      </c>
      <c r="I471" s="287">
        <v>0.89100000000000001</v>
      </c>
      <c r="J471" s="288">
        <v>5.4821652463067541E-2</v>
      </c>
    </row>
    <row r="472" spans="1:10" x14ac:dyDescent="0.35">
      <c r="A472" s="285" t="s">
        <v>9</v>
      </c>
      <c r="B472" s="285">
        <v>2022</v>
      </c>
      <c r="C472" s="285">
        <v>1211.3</v>
      </c>
      <c r="D472" s="286">
        <v>36424.504468120642</v>
      </c>
      <c r="E472" s="285">
        <v>15.4</v>
      </c>
      <c r="F472" s="286">
        <v>175.79</v>
      </c>
      <c r="G472" s="285">
        <v>953.5</v>
      </c>
      <c r="H472" s="285">
        <v>10770</v>
      </c>
      <c r="I472" s="287">
        <v>0.40799999999999997</v>
      </c>
      <c r="J472" s="288">
        <v>3.0312708377112422E-2</v>
      </c>
    </row>
    <row r="473" spans="1:10" x14ac:dyDescent="0.35">
      <c r="A473" s="285" t="s">
        <v>10</v>
      </c>
      <c r="B473" s="285">
        <v>2022</v>
      </c>
      <c r="C473" s="285">
        <v>1551.6</v>
      </c>
      <c r="D473" s="286">
        <v>17188.718688415862</v>
      </c>
      <c r="E473" s="285">
        <v>69.8</v>
      </c>
      <c r="F473" s="286">
        <v>126.84</v>
      </c>
      <c r="G473" s="285">
        <v>446.8</v>
      </c>
      <c r="H473" s="285">
        <v>7779</v>
      </c>
      <c r="I473" s="287">
        <v>0.41899999999999998</v>
      </c>
      <c r="J473" s="288">
        <v>3.3460887566482571E-2</v>
      </c>
    </row>
    <row r="474" spans="1:10" x14ac:dyDescent="0.35">
      <c r="A474" s="285" t="s">
        <v>11</v>
      </c>
      <c r="B474" s="285">
        <v>2022</v>
      </c>
      <c r="C474" s="285">
        <v>1360</v>
      </c>
      <c r="D474" s="286">
        <v>27932.731535663152</v>
      </c>
      <c r="E474" s="285">
        <v>139.9</v>
      </c>
      <c r="F474" s="286">
        <v>137.85</v>
      </c>
      <c r="G474" s="285">
        <v>990.2</v>
      </c>
      <c r="H474" s="285">
        <v>10170</v>
      </c>
      <c r="I474" s="287">
        <v>0.69499999999999995</v>
      </c>
      <c r="J474" s="288">
        <v>3.4072987853803062E-2</v>
      </c>
    </row>
    <row r="475" spans="1:10" x14ac:dyDescent="0.35">
      <c r="A475" s="285" t="s">
        <v>12</v>
      </c>
      <c r="B475" s="285">
        <v>2022</v>
      </c>
      <c r="C475" s="285">
        <v>28424.2</v>
      </c>
      <c r="D475" s="286">
        <v>568891.64612386748</v>
      </c>
      <c r="E475" s="285">
        <v>451.5</v>
      </c>
      <c r="F475" s="286">
        <v>3218.51</v>
      </c>
      <c r="G475" s="285">
        <v>6506.5</v>
      </c>
      <c r="H475" s="285">
        <v>423019</v>
      </c>
      <c r="I475" s="287">
        <v>8.6999999999999994E-2</v>
      </c>
      <c r="J475" s="288">
        <v>2.1473115218960285E-2</v>
      </c>
    </row>
    <row r="476" spans="1:10" x14ac:dyDescent="0.35">
      <c r="A476" s="285" t="s">
        <v>13</v>
      </c>
      <c r="B476" s="285">
        <v>2022</v>
      </c>
      <c r="C476" s="285">
        <v>5463.9</v>
      </c>
      <c r="D476" s="286">
        <v>136706.59939159587</v>
      </c>
      <c r="E476" s="285">
        <v>4344</v>
      </c>
      <c r="F476" s="286">
        <v>622.02</v>
      </c>
      <c r="G476" s="285">
        <v>4268.7</v>
      </c>
      <c r="H476" s="285">
        <v>33734</v>
      </c>
      <c r="I476" s="287">
        <v>0.63500000000000001</v>
      </c>
      <c r="J476" s="288">
        <v>1.6710502242278831E-2</v>
      </c>
    </row>
    <row r="477" spans="1:10" x14ac:dyDescent="0.35">
      <c r="A477" s="285" t="s">
        <v>14</v>
      </c>
      <c r="B477" s="285">
        <v>2022</v>
      </c>
      <c r="C477" s="285">
        <v>1366.6</v>
      </c>
      <c r="D477" s="286">
        <v>16221.736357151283</v>
      </c>
      <c r="E477" s="285">
        <v>99.1</v>
      </c>
      <c r="F477" s="286">
        <v>65.39</v>
      </c>
      <c r="G477" s="285">
        <v>681.2</v>
      </c>
      <c r="H477" s="285">
        <v>5078</v>
      </c>
      <c r="I477" s="287">
        <v>0.83899999999999997</v>
      </c>
      <c r="J477" s="288">
        <v>3.6176890997774838E-2</v>
      </c>
    </row>
    <row r="478" spans="1:10" x14ac:dyDescent="0.35">
      <c r="A478" s="285" t="s">
        <v>15</v>
      </c>
      <c r="B478" s="285">
        <v>2022</v>
      </c>
      <c r="C478" s="285">
        <v>2613</v>
      </c>
      <c r="D478" s="286">
        <v>62654.038065678746</v>
      </c>
      <c r="E478" s="285">
        <v>291.2</v>
      </c>
      <c r="F478" s="286">
        <v>224.47</v>
      </c>
      <c r="G478" s="285">
        <v>2867.8</v>
      </c>
      <c r="H478" s="285">
        <v>24686</v>
      </c>
      <c r="I478" s="287">
        <v>0.59599999999999997</v>
      </c>
      <c r="J478" s="288">
        <v>4.4162002612945249E-2</v>
      </c>
    </row>
    <row r="479" spans="1:10" x14ac:dyDescent="0.35">
      <c r="A479" s="285" t="s">
        <v>16</v>
      </c>
      <c r="B479" s="285">
        <v>2022</v>
      </c>
      <c r="C479" s="285">
        <v>200.4</v>
      </c>
      <c r="D479" s="286">
        <v>2494.7890747411038</v>
      </c>
      <c r="E479" s="285">
        <v>15.4</v>
      </c>
      <c r="F479" s="286">
        <v>18.3</v>
      </c>
      <c r="G479" s="285">
        <v>143.69999999999999</v>
      </c>
      <c r="H479" s="285">
        <v>751</v>
      </c>
      <c r="I479" s="287">
        <v>1</v>
      </c>
      <c r="J479" s="288">
        <v>3.8022101517138092E-2</v>
      </c>
    </row>
    <row r="480" spans="1:10" x14ac:dyDescent="0.35">
      <c r="A480" s="285" t="s">
        <v>17</v>
      </c>
      <c r="B480" s="285">
        <v>2022</v>
      </c>
      <c r="C480" s="285">
        <v>849.6</v>
      </c>
      <c r="D480" s="286">
        <v>33004.697049035443</v>
      </c>
      <c r="E480" s="285">
        <v>164</v>
      </c>
      <c r="F480" s="286">
        <v>68.900000000000006</v>
      </c>
      <c r="G480" s="285">
        <v>986.8</v>
      </c>
      <c r="H480" s="285">
        <v>5683</v>
      </c>
      <c r="I480" s="287">
        <v>0.70899999999999996</v>
      </c>
      <c r="J480" s="288">
        <v>4.9192549891496719E-2</v>
      </c>
    </row>
    <row r="481" spans="1:10" x14ac:dyDescent="0.35">
      <c r="A481" s="285" t="s">
        <v>18</v>
      </c>
      <c r="B481" s="285">
        <v>2022</v>
      </c>
      <c r="C481" s="285">
        <v>21976.2</v>
      </c>
      <c r="D481" s="286">
        <v>583813.4978105647</v>
      </c>
      <c r="E481" s="285">
        <v>4002.8</v>
      </c>
      <c r="F481" s="286">
        <v>898.72</v>
      </c>
      <c r="G481" s="285">
        <v>28280.400000000001</v>
      </c>
      <c r="H481" s="285">
        <v>102151</v>
      </c>
      <c r="I481" s="287">
        <v>0.78100000000000003</v>
      </c>
      <c r="J481" s="288">
        <v>4.1371745708873378E-2</v>
      </c>
    </row>
    <row r="482" spans="1:10" x14ac:dyDescent="0.35">
      <c r="A482" s="285" t="s">
        <v>19</v>
      </c>
      <c r="B482" s="285">
        <v>2022</v>
      </c>
      <c r="C482" s="285">
        <v>12104</v>
      </c>
      <c r="D482" s="286">
        <v>341202.22067250393</v>
      </c>
      <c r="E482" s="285">
        <v>1758.6</v>
      </c>
      <c r="F482" s="286">
        <v>850.77</v>
      </c>
      <c r="G482" s="285">
        <v>13829.5</v>
      </c>
      <c r="H482" s="285">
        <v>59433</v>
      </c>
      <c r="I482" s="287">
        <v>0.63</v>
      </c>
      <c r="J482" s="288">
        <v>2.516871451482932E-2</v>
      </c>
    </row>
    <row r="483" spans="1:10" x14ac:dyDescent="0.35">
      <c r="A483" s="285" t="s">
        <v>20</v>
      </c>
      <c r="B483" s="285">
        <v>2022</v>
      </c>
      <c r="C483" s="285">
        <v>2096.8000000000002</v>
      </c>
      <c r="D483" s="286">
        <v>28621.94782688182</v>
      </c>
      <c r="E483" s="285">
        <v>49</v>
      </c>
      <c r="F483" s="286">
        <v>148.91999999999999</v>
      </c>
      <c r="G483" s="285">
        <v>870.5</v>
      </c>
      <c r="H483" s="285">
        <v>15017</v>
      </c>
      <c r="I483" s="287">
        <v>0.38500000000000001</v>
      </c>
      <c r="J483" s="288">
        <v>3.598381676959702E-2</v>
      </c>
    </row>
    <row r="484" spans="1:10" x14ac:dyDescent="0.35">
      <c r="A484" s="285" t="s">
        <v>21</v>
      </c>
      <c r="B484" s="285">
        <v>2022</v>
      </c>
      <c r="C484" s="285">
        <v>1023.5</v>
      </c>
      <c r="D484" s="286">
        <v>11770.34791</v>
      </c>
      <c r="E484" s="285">
        <v>114.3</v>
      </c>
      <c r="F484" s="286">
        <v>68.430000000000007</v>
      </c>
      <c r="G484" s="285">
        <v>773.6</v>
      </c>
      <c r="H484" s="285">
        <v>5489</v>
      </c>
      <c r="I484" s="287">
        <v>0.73699999999999999</v>
      </c>
      <c r="J484" s="288">
        <v>5.4983621899859676E-2</v>
      </c>
    </row>
    <row r="485" spans="1:10" x14ac:dyDescent="0.35">
      <c r="A485" s="285" t="s">
        <v>22</v>
      </c>
      <c r="B485" s="285">
        <v>2022</v>
      </c>
      <c r="C485" s="285">
        <v>2751.8</v>
      </c>
      <c r="D485" s="286">
        <v>30899.330111078958</v>
      </c>
      <c r="E485" s="285">
        <v>74.099999999999994</v>
      </c>
      <c r="F485" s="286">
        <v>220.05</v>
      </c>
      <c r="G485" s="285">
        <v>553.1</v>
      </c>
      <c r="H485" s="285">
        <v>23012</v>
      </c>
      <c r="I485" s="287">
        <v>0.23100000000000001</v>
      </c>
      <c r="J485" s="288">
        <v>2.0972472343709719E-2</v>
      </c>
    </row>
    <row r="486" spans="1:10" x14ac:dyDescent="0.35">
      <c r="A486" s="285" t="s">
        <v>23</v>
      </c>
      <c r="B486" s="285">
        <v>2022</v>
      </c>
      <c r="C486" s="285">
        <v>1518.2</v>
      </c>
      <c r="D486" s="286">
        <v>28255.073735124537</v>
      </c>
      <c r="E486" s="285">
        <v>378.9</v>
      </c>
      <c r="F486" s="286">
        <v>97.33</v>
      </c>
      <c r="G486" s="285">
        <v>1561.3</v>
      </c>
      <c r="H486" s="285">
        <v>8917</v>
      </c>
      <c r="I486" s="287">
        <v>0.625</v>
      </c>
      <c r="J486" s="288">
        <v>2.7303968069302516E-2</v>
      </c>
    </row>
    <row r="487" spans="1:10" x14ac:dyDescent="0.35">
      <c r="A487" s="285" t="s">
        <v>24</v>
      </c>
      <c r="B487" s="285">
        <v>2022</v>
      </c>
      <c r="C487" s="285">
        <v>3468.6</v>
      </c>
      <c r="D487" s="286">
        <v>56031.405370090986</v>
      </c>
      <c r="E487" s="285">
        <v>1607.4</v>
      </c>
      <c r="F487" s="286">
        <v>149.78</v>
      </c>
      <c r="G487" s="285">
        <v>3696.7</v>
      </c>
      <c r="H487" s="285">
        <v>12562</v>
      </c>
      <c r="I487" s="287">
        <v>0.72799999999999998</v>
      </c>
      <c r="J487" s="288">
        <v>6.9079756613583038E-2</v>
      </c>
    </row>
    <row r="488" spans="1:10" x14ac:dyDescent="0.35">
      <c r="A488" s="285" t="s">
        <v>25</v>
      </c>
      <c r="B488" s="285">
        <v>2022</v>
      </c>
      <c r="C488" s="285">
        <v>2858.4</v>
      </c>
      <c r="D488" s="286">
        <v>64542.447895738042</v>
      </c>
      <c r="E488" s="285">
        <v>369.4</v>
      </c>
      <c r="F488" s="286">
        <v>158.65</v>
      </c>
      <c r="G488" s="285">
        <v>4042</v>
      </c>
      <c r="H488" s="285">
        <v>15908</v>
      </c>
      <c r="I488" s="287">
        <v>0.79600000000000004</v>
      </c>
      <c r="J488" s="288">
        <v>5.6663089817580573E-2</v>
      </c>
    </row>
    <row r="489" spans="1:10" x14ac:dyDescent="0.35">
      <c r="A489" s="285" t="s">
        <v>26</v>
      </c>
      <c r="B489" s="285">
        <v>2022</v>
      </c>
      <c r="C489" s="285">
        <v>752.2</v>
      </c>
      <c r="D489" s="286">
        <v>18734.830141341426</v>
      </c>
      <c r="E489" s="285">
        <v>106.5</v>
      </c>
      <c r="F489" s="286">
        <v>65.319999999999993</v>
      </c>
      <c r="G489" s="285">
        <v>967.8</v>
      </c>
      <c r="H489" s="285">
        <v>5969</v>
      </c>
      <c r="I489" s="287">
        <v>0.77800000000000002</v>
      </c>
      <c r="J489" s="288">
        <v>4.2074876419420315E-2</v>
      </c>
    </row>
    <row r="490" spans="1:10" x14ac:dyDescent="0.35">
      <c r="A490" s="285" t="s">
        <v>27</v>
      </c>
      <c r="B490" s="285">
        <v>2022</v>
      </c>
      <c r="C490" s="285">
        <v>3001.3</v>
      </c>
      <c r="D490" s="286">
        <v>60365.54636543071</v>
      </c>
      <c r="E490" s="285">
        <v>79.900000000000006</v>
      </c>
      <c r="F490" s="286">
        <v>347.97</v>
      </c>
      <c r="G490" s="285">
        <v>1556.6</v>
      </c>
      <c r="H490" s="285">
        <v>24120</v>
      </c>
      <c r="I490" s="287">
        <v>0.51100000000000001</v>
      </c>
      <c r="J490" s="288">
        <v>2.7429315031445013E-2</v>
      </c>
    </row>
    <row r="491" spans="1:10" x14ac:dyDescent="0.35">
      <c r="A491" s="285" t="s">
        <v>28</v>
      </c>
      <c r="B491" s="285">
        <v>2022</v>
      </c>
      <c r="C491" s="285">
        <v>829.1</v>
      </c>
      <c r="D491" s="286">
        <v>11244.892578510422</v>
      </c>
      <c r="E491" s="285">
        <v>63.5</v>
      </c>
      <c r="F491" s="286">
        <v>45.89</v>
      </c>
      <c r="G491" s="285">
        <v>719</v>
      </c>
      <c r="H491" s="285">
        <v>3348</v>
      </c>
      <c r="I491" s="287">
        <v>0.86399999999999999</v>
      </c>
      <c r="J491" s="288">
        <v>4.39782504531155E-2</v>
      </c>
    </row>
    <row r="492" spans="1:10" x14ac:dyDescent="0.35">
      <c r="A492" s="285" t="s">
        <v>29</v>
      </c>
      <c r="B492" s="285">
        <v>2022</v>
      </c>
      <c r="C492" s="285">
        <v>5826.2</v>
      </c>
      <c r="D492" s="286">
        <v>103455.61036698737</v>
      </c>
      <c r="E492" s="285">
        <v>596.29999999999995</v>
      </c>
      <c r="F492" s="286">
        <v>564.53</v>
      </c>
      <c r="G492" s="285">
        <v>4640.7</v>
      </c>
      <c r="H492" s="285">
        <v>52669</v>
      </c>
      <c r="I492" s="287">
        <v>0.50600000000000001</v>
      </c>
      <c r="J492" s="288">
        <v>3.0154414907036887E-2</v>
      </c>
    </row>
    <row r="493" spans="1:10" x14ac:dyDescent="0.35">
      <c r="A493" s="285" t="s">
        <v>30</v>
      </c>
      <c r="B493" s="285">
        <v>2022</v>
      </c>
      <c r="C493" s="285">
        <v>4773.5</v>
      </c>
      <c r="D493" s="286">
        <v>92107.831697331058</v>
      </c>
      <c r="E493" s="285">
        <v>102.7</v>
      </c>
      <c r="F493" s="286">
        <v>490.16</v>
      </c>
      <c r="G493" s="285">
        <v>1724.1</v>
      </c>
      <c r="H493" s="285">
        <v>62612</v>
      </c>
      <c r="I493" s="287">
        <v>0.187</v>
      </c>
      <c r="J493" s="288">
        <v>4.4344388108148912E-2</v>
      </c>
    </row>
    <row r="494" spans="1:10" x14ac:dyDescent="0.35">
      <c r="A494" s="285" t="s">
        <v>31</v>
      </c>
      <c r="B494" s="285">
        <v>2022</v>
      </c>
      <c r="C494" s="285">
        <v>439.3</v>
      </c>
      <c r="D494" s="286">
        <v>13931.209686028962</v>
      </c>
      <c r="E494" s="285">
        <v>22.2</v>
      </c>
      <c r="F494" s="286">
        <v>23.07</v>
      </c>
      <c r="G494" s="285">
        <v>668</v>
      </c>
      <c r="H494" s="285">
        <v>2346</v>
      </c>
      <c r="I494" s="287">
        <v>0.84699999999999998</v>
      </c>
      <c r="J494" s="288">
        <v>5.4764443886832659E-2</v>
      </c>
    </row>
    <row r="495" spans="1:10" x14ac:dyDescent="0.35">
      <c r="A495" s="285" t="s">
        <v>32</v>
      </c>
      <c r="B495" s="285">
        <v>2022</v>
      </c>
      <c r="C495" s="285">
        <v>12021.6</v>
      </c>
      <c r="D495" s="286">
        <v>264726.11530562665</v>
      </c>
      <c r="E495" s="285">
        <v>2788.9</v>
      </c>
      <c r="F495" s="286">
        <v>1220.04</v>
      </c>
      <c r="G495" s="285">
        <v>13444</v>
      </c>
      <c r="H495" s="285">
        <v>103543</v>
      </c>
      <c r="I495" s="287">
        <v>0.63</v>
      </c>
      <c r="J495" s="288">
        <v>3.5983635375715257E-2</v>
      </c>
    </row>
    <row r="496" spans="1:10" x14ac:dyDescent="0.35">
      <c r="A496" s="285" t="s">
        <v>33</v>
      </c>
      <c r="B496" s="285">
        <v>2022</v>
      </c>
      <c r="C496" s="285">
        <v>898.1</v>
      </c>
      <c r="D496" s="286">
        <v>31198.225061132151</v>
      </c>
      <c r="E496" s="285">
        <v>58.9</v>
      </c>
      <c r="F496" s="286">
        <v>137.69</v>
      </c>
      <c r="G496" s="285">
        <v>1105.2</v>
      </c>
      <c r="H496" s="285">
        <v>6557</v>
      </c>
      <c r="I496" s="287">
        <v>0.78</v>
      </c>
      <c r="J496" s="288">
        <v>1.1428204809469634E-3</v>
      </c>
    </row>
    <row r="497" spans="1:10" x14ac:dyDescent="0.35">
      <c r="A497" s="285" t="s">
        <v>34</v>
      </c>
      <c r="B497" s="285">
        <v>2022</v>
      </c>
      <c r="C497" s="285">
        <v>8973.2000000000007</v>
      </c>
      <c r="D497" s="286">
        <v>163393.83544875967</v>
      </c>
      <c r="E497" s="285">
        <v>249.1</v>
      </c>
      <c r="F497" s="286">
        <v>993.62</v>
      </c>
      <c r="G497" s="285">
        <v>4861.1000000000004</v>
      </c>
      <c r="H497" s="285">
        <v>92040</v>
      </c>
      <c r="I497" s="287">
        <v>0.318</v>
      </c>
      <c r="J497" s="288">
        <v>2.9622175592630529E-2</v>
      </c>
    </row>
    <row r="498" spans="1:10" x14ac:dyDescent="0.35">
      <c r="A498" s="285" t="s">
        <v>35</v>
      </c>
      <c r="B498" s="285">
        <v>2022</v>
      </c>
      <c r="C498" s="285">
        <v>1466.7</v>
      </c>
      <c r="D498" s="286">
        <v>24746.533774840391</v>
      </c>
      <c r="E498" s="285">
        <v>52.1</v>
      </c>
      <c r="F498" s="286">
        <v>166.45</v>
      </c>
      <c r="G498" s="285">
        <v>854.9</v>
      </c>
      <c r="H498" s="285">
        <v>7679</v>
      </c>
      <c r="I498" s="287">
        <v>0.67400000000000004</v>
      </c>
      <c r="J498" s="288">
        <v>1.5522667582752493E-2</v>
      </c>
    </row>
    <row r="499" spans="1:10" x14ac:dyDescent="0.35">
      <c r="A499" s="285" t="s">
        <v>36</v>
      </c>
      <c r="B499" s="285">
        <v>2022</v>
      </c>
      <c r="C499" s="285">
        <v>896.5</v>
      </c>
      <c r="D499" s="286">
        <v>15420.934951159843</v>
      </c>
      <c r="E499" s="285">
        <v>525.70000000000005</v>
      </c>
      <c r="F499" s="286">
        <v>21.4</v>
      </c>
      <c r="G499" s="285">
        <v>1088</v>
      </c>
      <c r="H499" s="285">
        <v>3557</v>
      </c>
      <c r="I499" s="287">
        <v>0.97699999999999998</v>
      </c>
      <c r="J499" s="288">
        <v>9.5242094654180515E-2</v>
      </c>
    </row>
    <row r="500" spans="1:10" x14ac:dyDescent="0.35">
      <c r="A500" s="285" t="s">
        <v>37</v>
      </c>
      <c r="B500" s="285">
        <v>2022</v>
      </c>
      <c r="C500" s="285">
        <v>7544.1</v>
      </c>
      <c r="D500" s="286">
        <v>145046.28047435285</v>
      </c>
      <c r="E500" s="285">
        <v>1258.3</v>
      </c>
      <c r="F500" s="286">
        <v>590.53</v>
      </c>
      <c r="G500" s="285">
        <v>6337.8</v>
      </c>
      <c r="H500" s="285">
        <v>59432</v>
      </c>
      <c r="I500" s="287">
        <v>0.48599999999999999</v>
      </c>
      <c r="J500" s="288">
        <v>3.085425207062335E-2</v>
      </c>
    </row>
    <row r="501" spans="1:10" x14ac:dyDescent="0.35">
      <c r="A501" s="285" t="s">
        <v>38</v>
      </c>
      <c r="B501" s="285">
        <v>2022</v>
      </c>
      <c r="C501" s="285">
        <v>545.6</v>
      </c>
      <c r="D501" s="286">
        <v>3815.8271295643044</v>
      </c>
      <c r="E501" s="285">
        <v>85.6</v>
      </c>
      <c r="F501" s="286">
        <v>17</v>
      </c>
      <c r="G501" s="285">
        <v>456.8</v>
      </c>
      <c r="H501" s="285">
        <v>1783</v>
      </c>
      <c r="I501" s="287">
        <v>0.94099999999999995</v>
      </c>
      <c r="J501" s="288">
        <v>6.2034328605331354E-2</v>
      </c>
    </row>
    <row r="502" spans="1:10" x14ac:dyDescent="0.35">
      <c r="A502" s="285" t="s">
        <v>39</v>
      </c>
      <c r="B502" s="285">
        <v>2022</v>
      </c>
      <c r="C502" s="285">
        <v>4203.8</v>
      </c>
      <c r="D502" s="286">
        <v>96176.613519999999</v>
      </c>
      <c r="E502" s="285">
        <v>486.6</v>
      </c>
      <c r="F502" s="286">
        <v>339.34</v>
      </c>
      <c r="G502" s="285">
        <v>4477.8</v>
      </c>
      <c r="H502" s="285">
        <v>30867</v>
      </c>
      <c r="I502" s="287">
        <v>0.65600000000000003</v>
      </c>
      <c r="J502" s="288">
        <v>5.1249246065834551E-2</v>
      </c>
    </row>
    <row r="503" spans="1:10" x14ac:dyDescent="0.35">
      <c r="A503" s="285" t="s">
        <v>40</v>
      </c>
      <c r="B503" s="285">
        <v>2022</v>
      </c>
      <c r="C503" s="285">
        <v>816</v>
      </c>
      <c r="D503" s="286">
        <v>7596.6115591426142</v>
      </c>
      <c r="E503" s="285">
        <v>436.7</v>
      </c>
      <c r="F503" s="286">
        <v>44.6</v>
      </c>
      <c r="G503" s="285">
        <v>636.1</v>
      </c>
      <c r="H503" s="285">
        <v>2557</v>
      </c>
      <c r="I503" s="287">
        <v>0.97699999999999998</v>
      </c>
      <c r="J503" s="288">
        <v>5.907626208378073E-2</v>
      </c>
    </row>
    <row r="504" spans="1:10" x14ac:dyDescent="0.35">
      <c r="A504" s="285" t="s">
        <v>41</v>
      </c>
      <c r="B504" s="285">
        <v>2022</v>
      </c>
      <c r="C504" s="285">
        <v>1214.3</v>
      </c>
      <c r="D504" s="286">
        <v>22483.327721296715</v>
      </c>
      <c r="E504" s="285">
        <v>10.5</v>
      </c>
      <c r="F504" s="286">
        <v>111.41</v>
      </c>
      <c r="G504" s="285">
        <v>550.5</v>
      </c>
      <c r="H504" s="285">
        <v>7262</v>
      </c>
      <c r="I504" s="287">
        <v>0.495</v>
      </c>
      <c r="J504" s="288">
        <v>3.3256158140761598E-2</v>
      </c>
    </row>
    <row r="505" spans="1:10" x14ac:dyDescent="0.35">
      <c r="A505" s="285" t="s">
        <v>42</v>
      </c>
      <c r="B505" s="285">
        <v>2022</v>
      </c>
      <c r="C505" s="285">
        <v>2508.8000000000002</v>
      </c>
      <c r="D505" s="286">
        <v>66917.032109331063</v>
      </c>
      <c r="E505" s="285">
        <v>136.5</v>
      </c>
      <c r="F505" s="286">
        <v>290.17</v>
      </c>
      <c r="G505" s="285">
        <v>2332.1</v>
      </c>
      <c r="H505" s="285">
        <v>15920</v>
      </c>
      <c r="I505" s="287">
        <v>0.69099999999999995</v>
      </c>
      <c r="J505" s="288">
        <v>1.1922884463934681E-2</v>
      </c>
    </row>
    <row r="506" spans="1:10" x14ac:dyDescent="0.35">
      <c r="A506" s="285" t="s">
        <v>43</v>
      </c>
      <c r="B506" s="285">
        <v>2022</v>
      </c>
      <c r="C506" s="285">
        <v>4132.7</v>
      </c>
      <c r="D506" s="286">
        <v>63496.039507754118</v>
      </c>
      <c r="E506" s="285">
        <v>329.2</v>
      </c>
      <c r="F506" s="286">
        <v>395.85</v>
      </c>
      <c r="G506" s="285">
        <v>2209.8000000000002</v>
      </c>
      <c r="H506" s="285">
        <v>27615</v>
      </c>
      <c r="I506" s="287">
        <v>0.54700000000000004</v>
      </c>
      <c r="J506" s="288">
        <v>3.1568627017025924E-2</v>
      </c>
    </row>
    <row r="507" spans="1:10" x14ac:dyDescent="0.35">
      <c r="A507" s="285" t="s">
        <v>44</v>
      </c>
      <c r="B507" s="285">
        <v>2022</v>
      </c>
      <c r="C507" s="285">
        <v>1142.2</v>
      </c>
      <c r="D507" s="286">
        <v>20117.29763492028</v>
      </c>
      <c r="E507" s="285">
        <v>73.599999999999994</v>
      </c>
      <c r="F507" s="286">
        <v>72.05</v>
      </c>
      <c r="G507" s="285">
        <v>916.8</v>
      </c>
      <c r="H507" s="285">
        <v>5440</v>
      </c>
      <c r="I507" s="287">
        <v>0.85499999999999998</v>
      </c>
      <c r="J507" s="288">
        <v>5.3178465856498928E-2</v>
      </c>
    </row>
    <row r="508" spans="1:10" x14ac:dyDescent="0.35">
      <c r="A508" s="285" t="s">
        <v>45</v>
      </c>
      <c r="B508" s="285">
        <v>2022</v>
      </c>
      <c r="C508" s="285">
        <v>1346.9</v>
      </c>
      <c r="D508" s="286">
        <v>22493.29757692217</v>
      </c>
      <c r="E508" s="285">
        <v>303.8</v>
      </c>
      <c r="F508" s="286">
        <v>83.96</v>
      </c>
      <c r="G508" s="285">
        <v>941.5</v>
      </c>
      <c r="H508" s="285">
        <v>5328</v>
      </c>
      <c r="I508" s="287">
        <v>0.61399999999999999</v>
      </c>
      <c r="J508" s="288">
        <v>2.457046893166253E-2</v>
      </c>
    </row>
    <row r="509" spans="1:10" x14ac:dyDescent="0.35">
      <c r="A509" s="285" t="s">
        <v>46</v>
      </c>
      <c r="B509" s="285">
        <v>2022</v>
      </c>
      <c r="C509" s="285">
        <v>9170.5</v>
      </c>
      <c r="D509" s="286">
        <v>172709.41439034042</v>
      </c>
      <c r="E509" s="285">
        <v>643.29999999999995</v>
      </c>
      <c r="F509" s="286">
        <v>973.32</v>
      </c>
      <c r="G509" s="285">
        <v>4248</v>
      </c>
      <c r="H509" s="285">
        <v>116843</v>
      </c>
      <c r="I509" s="287">
        <v>0.248</v>
      </c>
      <c r="J509" s="288">
        <v>2.6280797270737285E-2</v>
      </c>
    </row>
    <row r="510" spans="1:10" x14ac:dyDescent="0.35">
      <c r="A510" s="285" t="s">
        <v>47</v>
      </c>
      <c r="B510" s="285">
        <v>2022</v>
      </c>
      <c r="C510" s="285">
        <v>3145.2</v>
      </c>
      <c r="D510" s="286">
        <v>86449.224027910357</v>
      </c>
      <c r="E510" s="285">
        <v>636</v>
      </c>
      <c r="F510" s="286">
        <v>454.59</v>
      </c>
      <c r="G510" s="285">
        <v>3833.6</v>
      </c>
      <c r="H510" s="285">
        <v>32269</v>
      </c>
      <c r="I510" s="287">
        <v>0.66500000000000004</v>
      </c>
      <c r="J510" s="288">
        <v>3.5496172083477183E-2</v>
      </c>
    </row>
    <row r="511" spans="1:10" x14ac:dyDescent="0.35">
      <c r="A511" s="285" t="s">
        <v>48</v>
      </c>
      <c r="B511" s="285">
        <v>2022</v>
      </c>
      <c r="C511" s="285">
        <v>1431.2</v>
      </c>
      <c r="D511" s="286">
        <v>37047.522869884677</v>
      </c>
      <c r="E511" s="285">
        <v>190</v>
      </c>
      <c r="F511" s="286">
        <v>179.18</v>
      </c>
      <c r="G511" s="285">
        <v>1599.4</v>
      </c>
      <c r="H511" s="285">
        <v>9764</v>
      </c>
      <c r="I511" s="287">
        <v>0.749</v>
      </c>
      <c r="J511" s="288">
        <v>1.823508183497155E-2</v>
      </c>
    </row>
    <row r="512" spans="1:10" x14ac:dyDescent="0.35">
      <c r="A512" s="285" t="s">
        <v>49</v>
      </c>
      <c r="B512" s="285">
        <v>2022</v>
      </c>
      <c r="C512" s="285">
        <v>2615.5</v>
      </c>
      <c r="D512" s="286">
        <v>41238.75</v>
      </c>
      <c r="E512" s="285">
        <v>756.9</v>
      </c>
      <c r="F512" s="286">
        <v>109.02</v>
      </c>
      <c r="G512" s="285">
        <v>2720.4</v>
      </c>
      <c r="H512" s="285">
        <v>9837</v>
      </c>
      <c r="I512" s="287">
        <v>0.77</v>
      </c>
      <c r="J512" s="288">
        <v>3.5395888459189805E-2</v>
      </c>
    </row>
    <row r="513" spans="1:10" x14ac:dyDescent="0.35">
      <c r="A513" s="285" t="s">
        <v>50</v>
      </c>
      <c r="B513" s="285">
        <v>2022</v>
      </c>
      <c r="C513" s="285">
        <v>23131.3</v>
      </c>
      <c r="D513" s="286">
        <v>395782.84</v>
      </c>
      <c r="E513" s="285">
        <v>5847.1</v>
      </c>
      <c r="F513" s="286">
        <v>887.36</v>
      </c>
      <c r="G513" s="285">
        <v>22786.6</v>
      </c>
      <c r="H513" s="285">
        <v>85862</v>
      </c>
      <c r="I513" s="287">
        <v>0.78600000000000003</v>
      </c>
      <c r="J513" s="288">
        <v>3.8194161359022212E-2</v>
      </c>
    </row>
    <row r="514" spans="1:10" x14ac:dyDescent="0.35">
      <c r="A514" s="285" t="s">
        <v>51</v>
      </c>
      <c r="B514" s="285">
        <v>2022</v>
      </c>
      <c r="C514" s="285">
        <v>5922.8</v>
      </c>
      <c r="D514" s="286">
        <v>138085.74</v>
      </c>
      <c r="E514" s="285">
        <v>541.9</v>
      </c>
      <c r="F514" s="286">
        <v>702.65</v>
      </c>
      <c r="G514" s="285">
        <v>3432.7</v>
      </c>
      <c r="H514" s="285">
        <v>53985</v>
      </c>
      <c r="I514" s="287">
        <v>0.436</v>
      </c>
      <c r="J514" s="288">
        <v>2.1575573519541934E-2</v>
      </c>
    </row>
    <row r="515" spans="1:10" x14ac:dyDescent="0.35">
      <c r="A515" s="285" t="s">
        <v>52</v>
      </c>
      <c r="B515" s="285">
        <v>2022</v>
      </c>
      <c r="C515" s="285">
        <v>4808</v>
      </c>
      <c r="D515" s="286">
        <v>85641.42</v>
      </c>
      <c r="E515" s="285">
        <v>1234.4000000000001</v>
      </c>
      <c r="F515" s="286">
        <v>898.11</v>
      </c>
      <c r="G515" s="285">
        <v>3859</v>
      </c>
      <c r="H515" s="285">
        <v>37506</v>
      </c>
      <c r="I515" s="287">
        <v>0.54100000000000004</v>
      </c>
      <c r="J515" s="288">
        <v>1.6062930659180689E-2</v>
      </c>
    </row>
    <row r="516" spans="1:10" x14ac:dyDescent="0.35">
      <c r="A516" s="285" t="s">
        <v>53</v>
      </c>
      <c r="B516" s="285">
        <v>2022</v>
      </c>
      <c r="C516" s="285">
        <v>1551.6</v>
      </c>
      <c r="D516" s="286">
        <v>14743.67</v>
      </c>
      <c r="E516" s="285">
        <v>125</v>
      </c>
      <c r="F516" s="286">
        <v>96.88</v>
      </c>
      <c r="G516" s="285">
        <v>503.5</v>
      </c>
      <c r="H516" s="285">
        <v>8511</v>
      </c>
      <c r="I516" s="287">
        <v>0.38300000000000001</v>
      </c>
      <c r="J516" s="288">
        <v>2.4529725070040927E-2</v>
      </c>
    </row>
    <row r="517" spans="1:10" x14ac:dyDescent="0.35">
      <c r="A517" s="285" t="s">
        <v>54</v>
      </c>
      <c r="B517" s="285">
        <v>2022</v>
      </c>
      <c r="C517" s="285">
        <v>994.3</v>
      </c>
      <c r="D517" s="286">
        <v>13531.13</v>
      </c>
      <c r="E517" s="285">
        <v>72.5</v>
      </c>
      <c r="F517" s="286">
        <v>50.28</v>
      </c>
      <c r="G517" s="285">
        <v>949</v>
      </c>
      <c r="H517" s="285">
        <v>4337</v>
      </c>
      <c r="I517" s="287">
        <v>0.90100000000000002</v>
      </c>
      <c r="J517" s="288">
        <v>0.11684869048881359</v>
      </c>
    </row>
    <row r="518" spans="1:10" x14ac:dyDescent="0.35">
      <c r="A518" s="285" t="s">
        <v>55</v>
      </c>
      <c r="B518" s="285">
        <v>2022</v>
      </c>
      <c r="C518" s="285">
        <v>894.9</v>
      </c>
      <c r="D518" s="286">
        <v>19002.45</v>
      </c>
      <c r="E518" s="285">
        <v>0</v>
      </c>
      <c r="F518" s="286">
        <v>72.260000000000005</v>
      </c>
      <c r="G518" s="285">
        <v>500.9</v>
      </c>
      <c r="H518" s="285">
        <v>7316</v>
      </c>
      <c r="I518" s="287">
        <v>0.40699999999999997</v>
      </c>
      <c r="J518" s="288">
        <v>1.7525473071324547E-2</v>
      </c>
    </row>
    <row r="519" spans="1:10" x14ac:dyDescent="0.35">
      <c r="A519" s="285" t="s">
        <v>56</v>
      </c>
      <c r="B519" s="285">
        <v>2022</v>
      </c>
      <c r="C519" s="285">
        <v>2116.4</v>
      </c>
      <c r="D519" s="286">
        <v>51802.15</v>
      </c>
      <c r="E519" s="285">
        <v>22.1</v>
      </c>
      <c r="F519" s="286">
        <v>245.91</v>
      </c>
      <c r="G519" s="285">
        <v>1060.2</v>
      </c>
      <c r="H519" s="285">
        <v>22336</v>
      </c>
      <c r="I519" s="287">
        <v>0.379</v>
      </c>
      <c r="J519" s="288">
        <v>2.4161940947097563E-2</v>
      </c>
    </row>
    <row r="520" spans="1:10" x14ac:dyDescent="0.35">
      <c r="A520" s="285" t="s">
        <v>57</v>
      </c>
      <c r="B520" s="285">
        <v>2022</v>
      </c>
      <c r="C520" s="285">
        <v>6778.8</v>
      </c>
      <c r="D520" s="286">
        <v>127040.76</v>
      </c>
      <c r="E520" s="285">
        <v>1628.1</v>
      </c>
      <c r="F520" s="286">
        <v>596.48</v>
      </c>
      <c r="G520" s="285">
        <v>6823.7</v>
      </c>
      <c r="H520" s="285">
        <v>31993</v>
      </c>
      <c r="I520" s="287">
        <v>0.71299999999999997</v>
      </c>
      <c r="J520" s="288">
        <v>4.7879584665012943E-2</v>
      </c>
    </row>
    <row r="521" spans="1:10" x14ac:dyDescent="0.35">
      <c r="A521" s="285" t="s">
        <v>58</v>
      </c>
      <c r="B521" s="285">
        <v>2022</v>
      </c>
      <c r="C521" s="285">
        <v>2339.1999999999998</v>
      </c>
      <c r="D521" s="286">
        <v>45246.26</v>
      </c>
      <c r="E521" s="285">
        <v>71.400000000000006</v>
      </c>
      <c r="F521" s="286">
        <v>278.95999999999998</v>
      </c>
      <c r="G521" s="285">
        <v>916.9</v>
      </c>
      <c r="H521" s="285">
        <v>28675</v>
      </c>
      <c r="I521" s="287">
        <v>0.25600000000000001</v>
      </c>
      <c r="J521" s="288">
        <v>3.3751359845279945E-2</v>
      </c>
    </row>
    <row r="522" spans="1:10" x14ac:dyDescent="0.35">
      <c r="A522" s="285" t="s">
        <v>59</v>
      </c>
      <c r="B522" s="285">
        <v>2022</v>
      </c>
      <c r="C522" s="285">
        <v>3399.1</v>
      </c>
      <c r="D522" s="286">
        <v>92191.17</v>
      </c>
      <c r="E522" s="285">
        <v>264.5</v>
      </c>
      <c r="F522" s="286">
        <v>304.48</v>
      </c>
      <c r="G522" s="285">
        <v>4481.3</v>
      </c>
      <c r="H522" s="285">
        <v>23023</v>
      </c>
      <c r="I522" s="287">
        <v>0.69799999999999995</v>
      </c>
      <c r="J522" s="288">
        <v>4.033056114242687E-2</v>
      </c>
    </row>
    <row r="523" spans="1:10" x14ac:dyDescent="0.35">
      <c r="A523" s="285" t="s">
        <v>60</v>
      </c>
      <c r="B523" s="285">
        <v>2022</v>
      </c>
      <c r="C523" s="285">
        <v>21224.1</v>
      </c>
      <c r="D523" s="286">
        <v>578726.55000000005</v>
      </c>
      <c r="E523" s="285">
        <v>7866.9</v>
      </c>
      <c r="F523" s="286">
        <v>1504.08</v>
      </c>
      <c r="G523" s="285">
        <v>27856.5</v>
      </c>
      <c r="H523" s="285">
        <v>118310</v>
      </c>
      <c r="I523" s="287">
        <v>0.73699999999999999</v>
      </c>
      <c r="J523" s="288">
        <v>4.4262692674628401E-2</v>
      </c>
    </row>
    <row r="524" spans="1:10" x14ac:dyDescent="0.35">
      <c r="A524" s="285" t="s">
        <v>61</v>
      </c>
      <c r="B524" s="285">
        <v>2022</v>
      </c>
      <c r="C524" s="285">
        <v>1935.3</v>
      </c>
      <c r="D524" s="286">
        <v>44666.239999999998</v>
      </c>
      <c r="E524" s="285">
        <v>63.9</v>
      </c>
      <c r="F524" s="286">
        <v>339.45</v>
      </c>
      <c r="G524" s="285">
        <v>1143.0999999999999</v>
      </c>
      <c r="H524" s="285">
        <v>27618</v>
      </c>
      <c r="I524" s="287">
        <v>0.30399999999999999</v>
      </c>
      <c r="J524" s="288">
        <v>2.6369951398091038E-2</v>
      </c>
    </row>
    <row r="525" spans="1:10" x14ac:dyDescent="0.35">
      <c r="A525" s="285" t="s">
        <v>62</v>
      </c>
      <c r="B525" s="285">
        <v>2022</v>
      </c>
      <c r="C525" s="285">
        <v>3046.5</v>
      </c>
      <c r="D525" s="286">
        <v>50267.55</v>
      </c>
      <c r="E525" s="285">
        <v>1392.1</v>
      </c>
      <c r="F525" s="286">
        <v>226.77</v>
      </c>
      <c r="G525" s="285">
        <v>1944.2</v>
      </c>
      <c r="H525" s="285">
        <v>15373</v>
      </c>
      <c r="I525" s="287">
        <v>0.67600000000000005</v>
      </c>
      <c r="J525" s="288">
        <v>4.0293249419848375E-2</v>
      </c>
    </row>
    <row r="526" spans="1:10" x14ac:dyDescent="0.35">
      <c r="A526" s="285" t="s">
        <v>63</v>
      </c>
      <c r="B526" s="285">
        <v>2022</v>
      </c>
      <c r="C526" s="285">
        <v>12499</v>
      </c>
      <c r="D526" s="286">
        <v>238183.64</v>
      </c>
      <c r="E526" s="285">
        <v>341.6</v>
      </c>
      <c r="F526" s="286">
        <v>1576.32</v>
      </c>
      <c r="G526" s="285">
        <v>4074</v>
      </c>
      <c r="H526" s="285">
        <v>170791</v>
      </c>
      <c r="I526" s="287">
        <v>0.17</v>
      </c>
      <c r="J526" s="288">
        <v>3.4974244322015936E-2</v>
      </c>
    </row>
    <row r="527" spans="1:10" x14ac:dyDescent="0.35">
      <c r="A527" s="285" t="s">
        <v>64</v>
      </c>
      <c r="B527" s="285">
        <v>2022</v>
      </c>
      <c r="C527" s="285">
        <v>813</v>
      </c>
      <c r="D527" s="286">
        <v>5864.64</v>
      </c>
      <c r="E527" s="285">
        <v>306.39999999999998</v>
      </c>
      <c r="F527" s="286">
        <v>38.64</v>
      </c>
      <c r="G527" s="285">
        <v>709.9</v>
      </c>
      <c r="H527" s="285">
        <v>2631</v>
      </c>
      <c r="I527" s="287">
        <v>1</v>
      </c>
      <c r="J527" s="288">
        <v>4.6658148654007026E-2</v>
      </c>
    </row>
    <row r="528" spans="1:10" x14ac:dyDescent="0.35">
      <c r="A528" s="285" t="s">
        <v>77</v>
      </c>
      <c r="B528" s="285">
        <v>2022</v>
      </c>
      <c r="C528" s="285">
        <v>5054</v>
      </c>
      <c r="D528" s="286">
        <v>93999.62</v>
      </c>
      <c r="E528" s="285">
        <v>878.7</v>
      </c>
      <c r="F528" s="286">
        <v>210.02</v>
      </c>
      <c r="G528" s="285">
        <v>3948.2</v>
      </c>
      <c r="H528" s="285">
        <v>16946</v>
      </c>
      <c r="I528" s="287">
        <v>0.81399999999999995</v>
      </c>
      <c r="J528" s="288">
        <v>6.1180239341837965E-2</v>
      </c>
    </row>
    <row r="529" spans="1:10" x14ac:dyDescent="0.35">
      <c r="A529" s="285" t="s">
        <v>65</v>
      </c>
      <c r="B529" s="285">
        <v>2022</v>
      </c>
      <c r="C529" s="285">
        <v>1401.1</v>
      </c>
      <c r="D529" s="286">
        <v>29024.71</v>
      </c>
      <c r="E529" s="285">
        <v>260.7</v>
      </c>
      <c r="F529" s="286">
        <v>142.01</v>
      </c>
      <c r="G529" s="285">
        <v>961.7</v>
      </c>
      <c r="H529" s="285">
        <v>11796</v>
      </c>
      <c r="I529" s="287">
        <v>0.51600000000000001</v>
      </c>
      <c r="J529" s="288">
        <v>3.9319569209390004E-2</v>
      </c>
    </row>
    <row r="530" spans="1:10" x14ac:dyDescent="0.35">
      <c r="A530" s="285" t="s">
        <v>66</v>
      </c>
      <c r="B530" s="285">
        <v>2022</v>
      </c>
      <c r="C530" s="285">
        <v>2910.7</v>
      </c>
      <c r="D530" s="286">
        <v>34661.1</v>
      </c>
      <c r="E530" s="285">
        <v>541.4</v>
      </c>
      <c r="F530" s="286">
        <v>152.55000000000001</v>
      </c>
      <c r="G530" s="285">
        <v>2462.1999999999998</v>
      </c>
      <c r="H530" s="285">
        <v>8635</v>
      </c>
      <c r="I530" s="287">
        <v>0.73</v>
      </c>
      <c r="J530" s="288">
        <v>5.8952017187872754E-2</v>
      </c>
    </row>
    <row r="531" spans="1:10" x14ac:dyDescent="0.35">
      <c r="A531" s="285" t="s">
        <v>67</v>
      </c>
      <c r="B531" s="285">
        <v>2022</v>
      </c>
      <c r="C531" s="285">
        <v>10232.799999999999</v>
      </c>
      <c r="D531" s="286">
        <v>173985.54</v>
      </c>
      <c r="E531" s="285">
        <v>502.3</v>
      </c>
      <c r="F531" s="286">
        <v>1430.53</v>
      </c>
      <c r="G531" s="285">
        <v>2638</v>
      </c>
      <c r="H531" s="285">
        <v>100147</v>
      </c>
      <c r="I531" s="287">
        <v>0.20100000000000001</v>
      </c>
      <c r="J531" s="288">
        <v>2.1999999999999999E-2</v>
      </c>
    </row>
    <row r="532" spans="1:10" x14ac:dyDescent="0.35">
      <c r="A532" s="285" t="s">
        <v>68</v>
      </c>
      <c r="B532" s="285">
        <v>2022</v>
      </c>
      <c r="C532" s="285">
        <v>8961.2000000000007</v>
      </c>
      <c r="D532" s="286">
        <v>185400.4</v>
      </c>
      <c r="E532" s="285">
        <v>467</v>
      </c>
      <c r="F532" s="286">
        <v>768.89</v>
      </c>
      <c r="G532" s="285">
        <v>7283.1</v>
      </c>
      <c r="H532" s="285">
        <v>76097</v>
      </c>
      <c r="I532" s="287">
        <v>0.48399999999999999</v>
      </c>
      <c r="J532" s="288">
        <v>3.8982324804511151E-2</v>
      </c>
    </row>
    <row r="533" spans="1:10" x14ac:dyDescent="0.35">
      <c r="A533" s="285" t="s">
        <v>69</v>
      </c>
      <c r="B533" s="285">
        <v>2022</v>
      </c>
      <c r="C533" s="285">
        <v>4558.8999999999996</v>
      </c>
      <c r="D533" s="286">
        <v>75243.929999999993</v>
      </c>
      <c r="E533" s="285">
        <v>374.4</v>
      </c>
      <c r="F533" s="286">
        <v>326.01</v>
      </c>
      <c r="G533" s="285">
        <v>3999.4</v>
      </c>
      <c r="H533" s="285">
        <v>25581</v>
      </c>
      <c r="I533" s="287">
        <v>0.747</v>
      </c>
      <c r="J533" s="288">
        <v>3.3654524787709118E-2</v>
      </c>
    </row>
    <row r="534" spans="1:10" x14ac:dyDescent="0.35">
      <c r="A534" s="285" t="s">
        <v>70</v>
      </c>
      <c r="B534" s="285">
        <v>2022</v>
      </c>
      <c r="C534" s="285">
        <v>2403.1</v>
      </c>
      <c r="D534" s="286">
        <v>29126.080000000002</v>
      </c>
      <c r="E534" s="285">
        <v>106.4</v>
      </c>
      <c r="F534" s="286">
        <v>153.4</v>
      </c>
      <c r="G534" s="285">
        <v>1076.4000000000001</v>
      </c>
      <c r="H534" s="285">
        <v>13534</v>
      </c>
      <c r="I534" s="287">
        <v>0.47599999999999998</v>
      </c>
      <c r="J534" s="288">
        <v>2.7297315967627946E-2</v>
      </c>
    </row>
    <row r="535" spans="1:10" x14ac:dyDescent="0.35">
      <c r="A535" s="285" t="s">
        <v>71</v>
      </c>
      <c r="B535" s="285">
        <v>2022</v>
      </c>
      <c r="C535" s="285">
        <v>10836</v>
      </c>
      <c r="D535" s="286">
        <v>188692.35</v>
      </c>
      <c r="E535" s="285">
        <v>411.2</v>
      </c>
      <c r="F535" s="286">
        <v>1499.6</v>
      </c>
      <c r="G535" s="285">
        <v>3610.5</v>
      </c>
      <c r="H535" s="285">
        <v>141725</v>
      </c>
      <c r="I535" s="287">
        <v>0.189</v>
      </c>
      <c r="J535" s="288">
        <v>2.2063601555548828E-2</v>
      </c>
    </row>
    <row r="536" spans="1:10" x14ac:dyDescent="0.35">
      <c r="A536" s="285" t="s">
        <v>72</v>
      </c>
      <c r="B536" s="285">
        <v>2022</v>
      </c>
      <c r="C536" s="285">
        <v>4580.8</v>
      </c>
      <c r="D536" s="286">
        <v>71615.89</v>
      </c>
      <c r="E536" s="285">
        <v>683.9</v>
      </c>
      <c r="F536" s="286">
        <v>230.22</v>
      </c>
      <c r="G536" s="285">
        <v>4058.8</v>
      </c>
      <c r="H536" s="285">
        <v>18062</v>
      </c>
      <c r="I536" s="287">
        <v>0.73399999999999999</v>
      </c>
      <c r="J536" s="288">
        <v>4.6560970455700706E-2</v>
      </c>
    </row>
    <row r="537" spans="1:10" x14ac:dyDescent="0.35">
      <c r="A537" s="285" t="s">
        <v>73</v>
      </c>
      <c r="B537" s="285">
        <v>2022</v>
      </c>
      <c r="C537" s="285">
        <v>3458.3</v>
      </c>
      <c r="D537" s="286">
        <v>68504.679999999993</v>
      </c>
      <c r="E537" s="285">
        <v>722.4</v>
      </c>
      <c r="F537" s="286">
        <v>304.7</v>
      </c>
      <c r="G537" s="285">
        <v>3752.2</v>
      </c>
      <c r="H537" s="285">
        <v>20563</v>
      </c>
      <c r="I537" s="287">
        <v>0.80200000000000005</v>
      </c>
      <c r="J537" s="288">
        <v>5.6957534296423029E-2</v>
      </c>
    </row>
    <row r="538" spans="1:10" x14ac:dyDescent="0.35">
      <c r="A538" s="285" t="s">
        <v>74</v>
      </c>
      <c r="B538" s="285">
        <v>2022</v>
      </c>
      <c r="C538" s="285">
        <v>545.79999999999995</v>
      </c>
      <c r="D538" s="286">
        <v>6146.27</v>
      </c>
      <c r="E538" s="285">
        <v>42.9</v>
      </c>
      <c r="F538" s="286">
        <v>26.25</v>
      </c>
      <c r="G538" s="285">
        <v>418.8</v>
      </c>
      <c r="H538" s="285">
        <v>2191</v>
      </c>
      <c r="I538" s="287">
        <v>0.84899999999999998</v>
      </c>
      <c r="J538" s="288">
        <v>4.9107303229514704E-2</v>
      </c>
    </row>
    <row r="539" spans="1:10" x14ac:dyDescent="0.35">
      <c r="A539" s="285" t="s">
        <v>75</v>
      </c>
      <c r="B539" s="285">
        <v>2022</v>
      </c>
      <c r="C539" s="285">
        <v>623</v>
      </c>
      <c r="D539" s="286">
        <v>8475.15</v>
      </c>
      <c r="E539" s="285">
        <v>23</v>
      </c>
      <c r="F539" s="286">
        <v>26.87</v>
      </c>
      <c r="G539" s="285">
        <v>391.9</v>
      </c>
      <c r="H539" s="285">
        <v>2112</v>
      </c>
      <c r="I539" s="287">
        <v>0.98399999999999999</v>
      </c>
      <c r="J539" s="288">
        <v>3.9471426119787031E-2</v>
      </c>
    </row>
    <row r="540" spans="1:10" x14ac:dyDescent="0.35">
      <c r="A540" s="285" t="s">
        <v>76</v>
      </c>
      <c r="B540" s="285">
        <v>2022</v>
      </c>
      <c r="C540" s="285">
        <v>1914.9</v>
      </c>
      <c r="D540" s="286">
        <v>17556.990000000002</v>
      </c>
      <c r="E540" s="285">
        <v>77.3</v>
      </c>
      <c r="F540" s="286">
        <v>92.99</v>
      </c>
      <c r="G540" s="285">
        <v>664.9</v>
      </c>
      <c r="H540" s="285">
        <v>9361</v>
      </c>
      <c r="I540" s="287">
        <v>0.47599999999999998</v>
      </c>
      <c r="J540" s="288">
        <v>3.5698048541651962E-2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8</vt:i4>
      </vt:variant>
    </vt:vector>
  </HeadingPairs>
  <TitlesOfParts>
    <vt:vector size="8" baseType="lpstr">
      <vt:lpstr>Ohje</vt:lpstr>
      <vt:lpstr>Tehokkuusluku ja vertailutaso</vt:lpstr>
      <vt:lpstr>Laskenta</vt:lpstr>
      <vt:lpstr>Tehokkuusluvut 2016-2022</vt:lpstr>
      <vt:lpstr>Inflaatio</vt:lpstr>
      <vt:lpstr>Data 2016-2022</vt:lpstr>
      <vt:lpstr>Kustannukset &amp; inflaatiokorjaus</vt:lpstr>
      <vt:lpstr>Data estimointimuodossa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Teittinen Lari (Energia)</dc:creator>
  <cp:lastModifiedBy>Lari Teittinen</cp:lastModifiedBy>
  <dcterms:created xsi:type="dcterms:W3CDTF">2023-08-22T12:14:52Z</dcterms:created>
  <dcterms:modified xsi:type="dcterms:W3CDTF">2025-08-28T07:54:58Z</dcterms:modified>
</cp:coreProperties>
</file>